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295" windowHeight="7155" activeTab="0"/>
  </bookViews>
  <sheets>
    <sheet name="eclipse" sheetId="1" r:id="rId1"/>
    <sheet name="lune" sheetId="2" r:id="rId2"/>
    <sheet name="soleil" sheetId="3" r:id="rId3"/>
  </sheets>
  <definedNames/>
  <calcPr fullCalcOnLoad="1"/>
</workbook>
</file>

<file path=xl/sharedStrings.xml><?xml version="1.0" encoding="utf-8"?>
<sst xmlns="http://schemas.openxmlformats.org/spreadsheetml/2006/main" count="1313" uniqueCount="1265">
  <si>
    <r>
      <t xml:space="preserve">  3  3  2007 23 30 30.00  342 54 13.3267  +00  0  0.7626    0.991389902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</si>
  <si>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31  0.00  342 54 14.5795  +00  0  0.7625    0.991389988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</si>
  <si>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31 30.00  342 54 15.8323  +00  0  0.7625    0.991390074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</si>
  <si>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32  0.00  342 54 17.0851  +00  0  0.7624    0.991390161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</si>
  <si>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32 30.00  342 54 18.3379  +00  0  0.7623    0.991390247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</si>
  <si>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33  0.00  342 54 19.5907  +00  0  0.7623    0.991390333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</si>
  <si>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33 30.00  342 54 20.8434  +00  0  0.7622    0.991390419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</si>
  <si>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34  0.00  342 54 22.0962  +00  0  0.7622    0.991390506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</si>
  <si>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34 30.00  342 54 23.3490  +00  0  0.7621    0.991390592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</si>
  <si>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35  0.00  342 54 24.6018  +00  0  0.7620    0.991390678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</si>
  <si>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35 30.00  342 54 25.8546  +00  0  0.7620    0.991390765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</si>
  <si>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36  0.00  342 54 27.1074  +00  0  0.7619    0.991390851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</si>
  <si>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36 30.00  342 54 28.3601  +00  0  0.7618    0.991390937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</si>
  <si>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37  0.00  342 54 29.6129  +00  0  0.7618    0.991391023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</si>
  <si>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37 30.00  342 54 30.8657  +00  0  0.7617    0.991391110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</si>
  <si>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38  0.00  342 54 32.1185  +00  0  0.7616    0.991391196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</si>
  <si>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38 30.00  342 54 33.3713  +00  0  0.7616    0.991391282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</si>
  <si>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39  0.00  342 54 34.6241  +00  0  0.7615    0.991391369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</si>
  <si>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39 30.00  342 54 35.8768  +00  0  0.7614    0.991391455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</si>
  <si>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40  0.00  342 54 37.1296  +00  0  0.7614    0.991391541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</si>
  <si>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40 30.00  342 54 38.3824  +00  0  0.7613    0.991391628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</si>
  <si>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41  0.00  342 54 39.6352  +00  0  0.7612    0.991391714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</si>
  <si>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41 30.00  342 54 40.8880  +00  0  0.7612    0.991391800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</si>
  <si>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42  0.00  342 54 42.1407  +00  0  0.7611    0.991391886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</si>
  <si>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42 30.00  342 54 43.3935  +00  0  0.7610    0.991391973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</si>
  <si>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43  0.00  342 54 44.6463  +00  0  0.7610    0.991392059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</si>
  <si>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43 30.00  342 54 45.8991  +00  0  0.7609    0.991392145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</si>
  <si>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44  0.00  342 54 47.1519  +00  0  0.7609    0.991392232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</si>
  <si>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44 30.00  342 54 48.4046  +00  0  0.7608    0.991392318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</si>
  <si>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45  0.00  342 54 49.6574  +00  0  0.7607    0.991392404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</si>
  <si>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45 30.00  342 54 50.9102  +00  0  0.7607    0.991392491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</si>
  <si>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46  0.00  342 54 52.1630  +00  0  0.7606    0.991392577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</si>
  <si>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46 30.00  342 54 53.4157  +00  0  0.7605    0.991392663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</si>
  <si>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47  0.00  342 54 54.6685  +00  0  0.7605    0.991392749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</si>
  <si>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47 30.00  342 54 55.9213  +00  0  0.7604    0.991392836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</si>
  <si>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48  0.00  342 54 57.1741  +00  0  0.7603    0.991392922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</si>
  <si>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48 30.00  342 54 58.4269  +00  0  0.7603    0.991393008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</si>
  <si>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49  0.00  342 54 59.6796  +00  0  0.7602    0.991393095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</si>
  <si>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49 30.00  342 55  0.9324  +00  0  0.7601    0.991393181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</si>
  <si>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50  0.00  342 55  2.1852  +00  0  0.7601    0.991393267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</si>
  <si>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50 30.00  342 55  3.4380  +00  0  0.7600    0.991393354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</si>
  <si>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51  0.00  342 55  4.6907  +00  0  0.7599    0.991393440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</si>
  <si>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51 30.00  342 55  5.9435  +00  0  0.7599    0.991393526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</si>
  <si>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52  0.00  342 55  7.1963  +00  0  0.7598    0.991393613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</si>
  <si>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52 30.00  342 55  8.4491  +00  0  0.7597    0.991393699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</si>
  <si>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53  0.00  342 55  9.7018  +00  0  0.7597    0.991393785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</si>
  <si>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53 30.00  342 55 10.9546  +00  0  0.7596    0.991393872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</si>
  <si>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54  0.00  342 55 12.2074  +00  0  0.7595    0.991393958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</si>
  <si>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54 30.00  342 55 13.4602  +00  0  0.7595    0.991394044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</si>
  <si>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55  0.00  342 55 14.7129  +00  0  0.7594    0.991394130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</si>
  <si>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55 30.00  342 55 15.9657  +00  0  0.7594    0.991394217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</si>
  <si>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56  0.00  342 55 17.2185  +00  0  0.7593    0.991394303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</si>
  <si>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56 30.00  342 55 18.4713  +00  0  0.7592    0.991394389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</si>
  <si>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57  0.00  342 55 19.7240  +00  0  0.7592    0.991394476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</si>
  <si>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57 30.00  342 55 20.9768  +00  0  0.7591    0.991394562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</si>
  <si>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58  0.00  342 55 22.2296  +00  0  0.7590    0.991394648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</si>
  <si>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58 30.00  342 55 23.4824  +00  0  0.7590    0.991394735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</si>
  <si>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59  0.00  342 55 24.7351  +00  0  0.7589    0.991394821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</si>
  <si>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59 30.00  342 55 25.9879  +00  0  0.7588    0.991394907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</si>
  <si>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 0  0.00  342 55 27.2407  +00  0  0.7588    0.991394994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</si>
  <si>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 0 30.00  342 55 28.4934  +00  0  0.7587    0.991395080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</si>
  <si>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 1  0.00  342 55 29.7462  +00  0  0.7586    0.991395166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</si>
  <si>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 1 30.00  342 55 30.9990  +00  0  0.7586    0.991395253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</si>
  <si>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 2  0.00  342 55 32.2518  +00  0  0.7585    0.991395339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</si>
  <si>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 2 30.00  342 55 33.5045  +00  0  0.7584    0.991395425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</si>
  <si>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 3  0.00  342 55 34.7573  +00  0  0.7584    0.991395512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</si>
  <si>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 3 30.00  342 55 36.0101  +00  0  0.7583    0.991395598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</si>
  <si>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 4  0.00  342 55 37.2628  +00  0  0.7582    0.991395684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</si>
  <si>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 4 30.00  342 55 38.5156  +00  0  0.7582    0.991395770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</si>
  <si>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 5  0.00  342 55 39.7684  +00  0  0.7581    0.991395857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</si>
  <si>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 5 30.00  342 55 41.0212  +00  0  0.7580    0.991395943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</si>
  <si>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 6  0.00  342 55 42.2739  +00  0  0.7580    0.991396029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</si>
  <si>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 6 30.00  342 55 43.5267  +00  0  0.7579    0.991396116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</si>
  <si>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 7  0.00  342 55 44.7795  +00  0  0.7579    0.991396202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</si>
  <si>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 7 30.00  342 55 46.0322  +00  0  0.7578    0.991396288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</si>
  <si>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 8  0.00  342 55 47.2850  +00  0  0.7577    0.991396375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</si>
  <si>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17  0.00  342 58 40.1650  +00  0  0.7487    0.991408292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</si>
  <si>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17 30.00  342 58 41.4177  +00  0  0.7487    0.991408378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</si>
  <si>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18  0.00  342 58 42.6705  +00  0  0.7486    0.991408465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</si>
  <si>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18 30.00  342 58 43.9232  +00  0  0.7485    0.991408551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</si>
  <si>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19  0.00  342 58 45.1759  +00  0  0.7485    0.991408638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</si>
  <si>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19 30.00  342 58 46.4287  +00  0  0.7484    0.991408724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</si>
  <si>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20  0.00  342 58 47.6814  +00  0  0.7483    0.991408810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</si>
  <si>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20 30.00  342 58 48.9342  +00  0  0.7483    0.991408897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</si>
  <si>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21  0.00  342 58 50.1869  +00  0  0.7482    0.991408983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</si>
  <si>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21 30.00  342 58 51.4396  +00  0  0.7481    0.991409070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</si>
  <si>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22  0.00  342 58 52.6924  +00  0  0.7481    0.991409156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</si>
  <si>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22 30.00  342 58 53.9451  +00  0  0.7480    0.991409242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</si>
  <si>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23  0.00  342 58 55.1978  +00  0  0.7479    0.991409329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</si>
  <si>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23 30.00  342 58 56.4506  +00  0  0.7479    0.991409415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</si>
  <si>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24  0.00  342 58 57.7033  +00  0  0.7478    0.991409502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</si>
  <si>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24 30.00  342 58 58.9560  +00  0  0.7478    0.991409588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</si>
  <si>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25  0.00  342 59  0.2088  +00  0  0.7477    0.991409674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</si>
  <si>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25 30.00  342 59  1.4615  +00  0  0.7476    0.991409761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</si>
  <si>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26  0.00  342 59  2.7143  +00  0  0.7476    0.991409847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</si>
  <si>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26 30.00  342 59  3.9670  +00  0  0.7475    0.991409933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</si>
  <si>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27  0.00  342 59  5.2197  +00  0  0.7474    0.991410020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</si>
  <si>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27 30.00  342 59  6.4725  +00  0  0.7474    0.991410106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</si>
  <si>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28  0.00  342 59  7.7252  +00  0  0.7473    0.991410193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</si>
  <si>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28 30.00  342 59  8.9779  +00  0  0.7472    0.991410279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</si>
  <si>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29  0.00  342 59 10.2307  +00  0  0.7472    0.991410365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</si>
  <si>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29 30.00  342 59 11.4834  +00  0  0.7471    0.991410452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</si>
  <si>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30  0.00  342 59 12.7361  +00  0  0.7470    0.991410538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</si>
  <si>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30 30.00  342 59 13.9889  +00  0  0.7470    0.991410625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</si>
  <si>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31  0.00  342 59 15.2416  +00  0  0.7469    0.991410711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</si>
  <si>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31 30.00  342 59 16.4943  +00  0  0.7468    0.991410797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</si>
  <si>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32  0.00  342 59 17.7471  +00  0  0.7468    0.991410884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</si>
  <si>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32 30.00  342 59 18.9998  +00  0  0.7467    0.991410970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</si>
  <si>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33  0.00  342 59 20.2525  +00  0  0.7466    0.991411057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</si>
  <si>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33 30.00  342 59 21.5052  +00  0  0.7466    0.991411143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</si>
  <si>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34  0.00  342 59 22.7580  +00  0  0.7465    0.991411229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</si>
  <si>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34 30.00  342 59 24.0107  +00  0  0.7464    0.991411316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</si>
  <si>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35  0.00  342 59 25.2634  +00  0  0.7464    0.991411402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</si>
  <si>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35 30.00  342 59 26.5162  +00  0  0.7463    0.991411489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</si>
  <si>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36  0.00  342 59 27.7689  +00  0  0.7463    0.991411575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</si>
  <si>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36 30.00  342 59 29.0216  +00  0  0.7462    0.991411662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</si>
  <si>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37  0.00  342 59 30.2744  +00  0  0.7461    0.991411748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</si>
  <si>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37 30.00  342 59 31.5271  +00  0  0.7461    0.991411834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</si>
  <si>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38  0.00  342 59 32.7798  +00  0  0.7460    0.991411921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</si>
  <si>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38 30.00  342 59 34.0326  +00  0  0.7459    0.991412007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</si>
  <si>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39  0.00  342 59 35.2853  +00  0  0.7459    0.991412094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</si>
  <si>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39 30.00  342 59 36.5380  +00  0  0.7458    0.991412180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</si>
  <si>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40  0.00  342 59 37.7907  +00  0  0.7457    0.991412266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</si>
  <si>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40 30.00  342 59 39.0435  +00  0  0.7457    0.991412353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</si>
  <si>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41  0.00  342 59 40.2962  +00  0  0.7456    0.991412439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</si>
  <si>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41 30.00  342 59 41.5489  +00  0  0.7455    0.991412526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</si>
  <si>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42  0.00  342 59 42.8016  +00  0  0.7455    0.991412612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</si>
  <si>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42 30.00  342 59 44.0544  +00  0  0.7454    0.991412698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</si>
  <si>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43  0.00  342 59 45.3071  +00  0  0.7453    0.991412785  -26.76    0.00     0.00</t>
    </r>
    <r>
      <rPr>
        <b/>
        <sz val="10"/>
        <rFont val="Arial Unicode MS"/>
        <family val="0"/>
      </rPr>
      <t xml:space="preserve"> </t>
    </r>
  </si>
  <si>
    <r>
      <t>D</t>
    </r>
    <r>
      <rPr>
        <b/>
        <i/>
        <sz val="10"/>
        <rFont val="Arial"/>
        <family val="2"/>
      </rPr>
      <t>L</t>
    </r>
  </si>
  <si>
    <r>
      <t>D</t>
    </r>
    <r>
      <rPr>
        <b/>
        <i/>
        <sz val="10"/>
        <rFont val="Arial"/>
        <family val="2"/>
      </rPr>
      <t>l</t>
    </r>
  </si>
  <si>
    <t>Entrée dans l'ombre</t>
  </si>
  <si>
    <t>Début de la totalité</t>
  </si>
  <si>
    <t>Maximum</t>
  </si>
  <si>
    <t>grandeur</t>
  </si>
  <si>
    <t>fin de la totalité</t>
  </si>
  <si>
    <t>sortie de l'ombre</t>
  </si>
  <si>
    <r>
      <t>R</t>
    </r>
    <r>
      <rPr>
        <b/>
        <vertAlign val="subscript"/>
        <sz val="10"/>
        <rFont val="Arial Narrow"/>
        <family val="2"/>
      </rPr>
      <t>L</t>
    </r>
    <r>
      <rPr>
        <b/>
        <sz val="10"/>
        <rFont val="Arial Narrow"/>
        <family val="2"/>
      </rPr>
      <t>/cos</t>
    </r>
    <r>
      <rPr>
        <b/>
        <sz val="10"/>
        <rFont val="Symbol"/>
        <family val="1"/>
      </rPr>
      <t>a</t>
    </r>
  </si>
  <si>
    <r>
      <t xml:space="preserve">  3  3  2007 22 45  0.00  342 52 19.3224  +00  0  0.7685    0.991382051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</si>
  <si>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45 30.00  342 52 20.5752  +00  0  0.7685    0.991382137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</si>
  <si>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46  0.00  342 52 21.8280  +00  0  0.7684    0.991382223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</si>
  <si>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46 30.00  342 52 23.0808  +00  0  0.7683    0.991382310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</si>
  <si>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47  0.00  342 52 24.3336  +00  0  0.7683    0.991382396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</si>
  <si>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47 30.00  342 52 25.5864  +00  0  0.7682    0.991382482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</si>
  <si>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48  0.00  342 52 26.8392  +00  0  0.7681    0.991382568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</si>
  <si>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48 30.00  342 52 28.0920  +00  0  0.7681    0.991382655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</si>
  <si>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49  0.00  342 52 29.3448  +00  0  0.7680    0.991382741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</si>
  <si>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49 30.00  342 52 30.5976  +00  0  0.7680    0.991382827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</si>
  <si>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50  0.00  342 52 31.8504  +00  0  0.7679    0.991382914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</si>
  <si>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50 30.00  342 52 33.1032  +00  0  0.7678    0.991383000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</si>
  <si>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51  0.00  342 52 34.3560  +00  0  0.7678    0.991383086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</si>
  <si>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51 30.00  342 52 35.6089  +00  0  0.7677    0.991383172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</si>
  <si>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52  0.00  342 52 36.8617  +00  0  0.7676    0.991383259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</si>
  <si>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52 30.00  342 52 38.1145  +00  0  0.7676    0.991383345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</si>
  <si>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53  0.00  342 52 39.3673  +00  0  0.7675    0.991383431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</si>
  <si>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53 30.00  342 52 40.6201  +00  0  0.7674    0.991383517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</si>
  <si>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54  0.00  342 52 41.8729  +00  0  0.7674    0.991383604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</si>
  <si>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54 30.00  342 52 43.1257  +00  0  0.7673    0.991383690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</si>
  <si>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55  0.00  342 52 44.3785  +00  0  0.7672    0.991383776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</si>
  <si>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55 30.00  342 52 45.6313  +00  0  0.7672    0.991383862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</si>
  <si>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56  0.00  342 52 46.8841  +00  0  0.7671    0.991383949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</si>
  <si>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56 30.00  342 52 48.1369  +00  0  0.7670    0.991384035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</si>
  <si>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57  0.00  342 52 49.3897  +00  0  0.7670    0.991384121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</si>
  <si>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57 30.00  342 52 50.6425  +00  0  0.7669    0.991384207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</si>
  <si>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58  0.00  342 52 51.8953  +00  0  0.7668    0.991384294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</si>
  <si>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58 30.00  342 52 53.1481  +00  0  0.7668    0.991384380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</si>
  <si>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59  0.00  342 52 54.4009  +00  0  0.7667    0.991384466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</si>
  <si>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59 30.00  342 52 55.6537  +00  0  0.7666    0.991384552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</si>
  <si>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 0  0.00  342 52 56.9065  +00  0  0.7666    0.991384639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</si>
  <si>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 0 30.00  342 52 58.1593  +00  0  0.7665    0.991384725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</si>
  <si>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 1  0.00  342 52 59.4120  +00  0  0.7665    0.991384811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</si>
  <si>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 1 30.00  342 53  0.6648  +00  0  0.7664    0.991384897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</si>
  <si>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 2  0.00  342 53  1.9176  +00  0  0.7663    0.991384984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</si>
  <si>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 2 30.00  342 53  3.1704  +00  0  0.7663    0.991385070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</si>
  <si>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 3  0.00  342 53  4.4232  +00  0  0.7662    0.991385156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</si>
  <si>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 3 30.00  342 53  5.6760  +00  0  0.7661    0.991385243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</si>
  <si>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 4  0.00  342 53  6.9288  +00  0  0.7661    0.991385329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</si>
  <si>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 4 30.00  342 53  8.1816  +00  0  0.7660    0.991385415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</si>
  <si>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 5  0.00  342 53  9.4344  +00  0  0.7659    0.991385501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</si>
  <si>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 5 30.00  342 53 10.6872  +00  0  0.7659    0.991385588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</si>
  <si>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 6  0.00  342 53 11.9400  +00  0  0.7658    0.991385674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</si>
  <si>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 6 30.00  342 53 13.1928  +00  0  0.7657    0.991385760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</si>
  <si>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 7  0.00  342 53 14.4456  +00  0  0.7657    0.991385846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</si>
  <si>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 7 30.00  342 53 15.6984  +00  0  0.7656    0.991385933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</si>
  <si>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 8  0.00  342 53 16.9512  +00  0  0.7655    0.991386019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</si>
  <si>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 8 30.00  342 53 18.2040  +00  0  0.7655    0.991386105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</si>
  <si>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 9  0.00  342 53 19.4568  +00  0  0.7654    0.991386192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</si>
  <si>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 9 30.00  342 53 20.7096  +00  0  0.7653    0.991386278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</si>
  <si>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10  0.00  342 53 21.9624  +00  0  0.7653    0.991386364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</si>
  <si>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10 30.00  342 53 23.2152  +00  0  0.7652    0.991386450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</si>
  <si>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11  0.00  342 53 24.4680  +00  0  0.7652    0.991386537  -26.76    0.00     0.00</t>
    </r>
    <r>
      <rPr>
        <b/>
        <sz val="10"/>
        <rFont val="Arial Unicode MS"/>
        <family val="0"/>
      </rPr>
      <t xml:space="preserve"> </t>
    </r>
  </si>
  <si>
    <t>Distance</t>
  </si>
  <si>
    <t>(R Terre)</t>
  </si>
  <si>
    <t>(u.a.)</t>
  </si>
  <si>
    <t>Soleil</t>
  </si>
  <si>
    <t>Cône</t>
  </si>
  <si>
    <t>d'Ombre</t>
  </si>
  <si>
    <t>(min d'arc)</t>
  </si>
  <si>
    <t>HL</t>
  </si>
  <si>
    <t>(km)</t>
  </si>
  <si>
    <r>
      <t xml:space="preserve">  3  3  2007 23 11 30.00  342 53 25.7208  +00  0  0.7651    0.991386623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</si>
  <si>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12  0.00  342 53 26.9735  +00  0  0.7650    0.991386709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</si>
  <si>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12 30.00  342 53 28.2263  +00  0  0.7650    0.991386795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</si>
  <si>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13  0.00  342 53 29.4791  +00  0  0.7649    0.991386882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</si>
  <si>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13 30.00  342 53 30.7319  +00  0  0.7648    0.991386968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</si>
  <si>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14  0.00  342 53 31.9847  +00  0  0.7648    0.991387054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</si>
  <si>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14 30.00  342 53 33.2375  +00  0  0.7647    0.991387141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</si>
  <si>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15  0.00  342 53 34.4903  +00  0  0.7646    0.991387227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</si>
  <si>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15 30.00  342 53 35.7431  +00  0  0.7646    0.991387313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</si>
  <si>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16  0.00  342 53 36.9959  +00  0  0.7645    0.991387399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</si>
  <si>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16 30.00  342 53 38.2487  +00  0  0.7644    0.991387486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</si>
  <si>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17  0.00  342 53 39.5015  +00  0  0.7644    0.991387572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</si>
  <si>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17 30.00  342 53 40.7543  +00  0  0.7643    0.991387658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</si>
  <si>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18  0.00  342 53 42.0071  +00  0  0.7642    0.991387744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</si>
  <si>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18 30.00  342 53 43.2598  +00  0  0.7642    0.991387831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</si>
  <si>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19  0.00  342 53 44.5126  +00  0  0.7641    0.991387917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</si>
  <si>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19 30.00  342 53 45.7654  +00  0  0.7640    0.991388003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</si>
  <si>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20  0.00  342 53 47.0182  +00  0  0.7640    0.991388090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</si>
  <si>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20 30.00  342 53 48.2710  +00  0  0.7639    0.991388176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</si>
  <si>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21  0.00  342 53 49.5238  +00  0  0.7638    0.991388262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</si>
  <si>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21 30.00  342 53 50.7766  +00  0  0.7638    0.991388348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</si>
  <si>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22  0.00  342 53 52.0294  +00  0  0.7637    0.991388435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</si>
  <si>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22 30.00  342 53 53.2822  +00  0  0.7637    0.991388521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</si>
  <si>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23  0.00  342 53 54.5349  +00  0  0.7636    0.991388607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</si>
  <si>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23 30.00  342 53 55.7877  +00  0  0.7635    0.991388694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</si>
  <si>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24  0.00  342 53 57.0405  +00  0  0.7635    0.991388780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</si>
  <si>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24 30.00  342 53 58.2933  +00  0  0.7634    0.991388866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</si>
  <si>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25  0.00  342 53 59.5461  +00  0  0.7633    0.991388952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</si>
  <si>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25 30.00  342 54  0.7989  +00  0  0.7633    0.991389039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</si>
  <si>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26  0.00  342 54  2.0517  +00  0  0.7632    0.991389125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</si>
  <si>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26 30.00  342 54  3.3045  +00  0  0.7631    0.991389211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</si>
  <si>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27  0.00  342 54  4.5572  +00  0  0.7631    0.991389298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</si>
  <si>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27 30.00  342 54  5.8100  +00  0  0.7630    0.991389384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</si>
  <si>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28  0.00  342 54  7.0628  +00  0  0.7629    0.991389470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</si>
  <si>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28 30.00  342 54  8.3156  +00  0  0.7629    0.991389556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</si>
  <si>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29  0.00  342 54  9.5684  +00  0  0.7628    0.991389643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</si>
  <si>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29 30.00  342 54 10.8212  +00  0  0.7627    0.991389729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</si>
  <si>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30  0.00  342 54 12.0740  +00  0  0.7627    0.991389815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</si>
  <si>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27 30.00  342 56 36.1428  +00  0  0.7552    0.991399742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</si>
  <si>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28  0.00  342 56 37.3956  +00  0  0.7551    0.991399828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</si>
  <si>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28 30.00  342 56 38.6483  +00  0  0.7551    0.991399914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</si>
  <si>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29  0.00  342 56 39.9011  +00  0  0.7550    0.991400001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</si>
  <si>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29 30.00  342 56 41.1538  +00  0  0.7549    0.991400087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</si>
  <si>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30  0.00  342 56 42.4066  +00  0  0.7549    0.991400174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</si>
  <si>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30 30.00  342 56 43.6594  +00  0  0.7548    0.991400260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</si>
  <si>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31  0.00  342 56 44.9121  +00  0  0.7547    0.991400346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</si>
  <si>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31 30.00  342 56 46.1649  +00  0  0.7547    0.991400433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</si>
  <si>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32  0.00  342 56 47.4176  +00  0  0.7546    0.991400519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</si>
  <si>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32 30.00  342 56 48.6704  +00  0  0.7545    0.991400605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</si>
  <si>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33  0.00  342 56 49.9232  +00  0  0.7545    0.991400692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</si>
  <si>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33 30.00  342 56 51.1759  +00  0  0.7544    0.991400778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</si>
  <si>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34  0.00  342 56 52.4287  +00  0  0.7543    0.991400864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</si>
  <si>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34 30.00  342 56 53.6814  +00  0  0.7543    0.991400951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</si>
  <si>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35  0.00  342 56 54.9342  +00  0  0.7542    0.991401037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</si>
  <si>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35 30.00  342 56 56.1869  +00  0  0.7541    0.991401123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</si>
  <si>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36  0.00  342 56 57.4397  +00  0  0.7541    0.991401210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</si>
  <si>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36 30.00  342 56 58.6925  +00  0  0.7540    0.991401296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</si>
  <si>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37  0.00  342 56 59.9452  +00  0  0.7539    0.991401382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</si>
  <si>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37 30.00  342 57  1.1980  +00  0  0.7539    0.991401469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</si>
  <si>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38  0.00  342 57  2.4507  +00  0  0.7538    0.991401555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</si>
  <si>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38 30.00  342 57  3.7035  +00  0  0.7537    0.991401641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</si>
  <si>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39  0.00  342 57  4.9562  +00  0  0.7537    0.991401728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</si>
  <si>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39 30.00  342 57  6.2090  +00  0  0.7536    0.991401814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</si>
  <si>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40  0.00  342 57  7.4617  +00  0  0.7536    0.991401901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</si>
  <si>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40 30.00  342 57  8.7145  +00  0  0.7535    0.991401987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</si>
  <si>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41  0.00  342 57  9.9673  +00  0  0.7534    0.991402073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</si>
  <si>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41 30.00  342 57 11.2200  +00  0  0.7534    0.991402160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</si>
  <si>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42  0.00  342 57 12.4728  +00  0  0.7533    0.991402246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</si>
  <si>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42 30.00  342 57 13.7255  +00  0  0.7532    0.991402332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</si>
  <si>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43  0.00  342 57 14.9783  +00  0  0.7532    0.991402419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</si>
  <si>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43 30.00  342 57 16.2310  +00  0  0.7531    0.991402505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</si>
  <si>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44  0.00  342 57 17.4838  +00  0  0.7530    0.991402591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</si>
  <si>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44 30.00  342 57 18.7365  +00  0  0.7530    0.991402678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</si>
  <si>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45  0.00  342 57 19.9893  +00  0  0.7529    0.991402764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</si>
  <si>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45 30.00  342 57 21.2420  +00  0  0.7528    0.991402850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</si>
  <si>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 5 30.00  342 58 11.3520  +00  0  0.7502    0.991406305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</si>
  <si>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 6  0.00  342 58 12.6047  +00  0  0.7502    0.991406392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</si>
  <si>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 6 30.00  342 58 13.8574  +00  0  0.7501    0.991406478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</si>
  <si>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 7  0.00  342 58 15.1102  +00  0  0.7500    0.991406564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</si>
  <si>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 7 30.00  342 58 16.3629  +00  0  0.7500    0.991406651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</si>
  <si>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 8  0.00  342 58 17.6157  +00  0  0.7499    0.991406737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</si>
  <si>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 8 30.00  342 58 18.8684  +00  0  0.7498    0.991406823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</si>
  <si>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 9  0.00  342 58 20.1212  +00  0  0.7498    0.991406910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</si>
  <si>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 9 30.00  342 58 21.3739  +00  0  0.7497    0.991406996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</si>
  <si>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10  0.00  342 58 22.6266  +00  0  0.7496    0.991407083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</si>
  <si>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10 30.00  342 58 23.8794  +00  0  0.7496    0.991407169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</si>
  <si>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11  0.00  342 58 25.1321  +00  0  0.7495    0.991407255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</si>
  <si>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11 30.00  342 58 26.3849  +00  0  0.7494    0.991407342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</si>
  <si>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12  0.00  342 58 27.6376  +00  0  0.7494    0.991407428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</si>
  <si>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12 30.00  342 58 28.8903  +00  0  0.7493    0.991407515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</si>
  <si>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13  0.00  342 58 30.1431  +00  0  0.7493    0.991407601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</si>
  <si>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13 30.00  342 58 31.3958  +00  0  0.7492    0.991407687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</si>
  <si>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14  0.00  342 58 32.6486  +00  0  0.7491    0.991407774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</si>
  <si>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14 30.00  342 58 33.9013  +00  0  0.7491    0.991407860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</si>
  <si>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15  0.00  342 58 35.1540  +00  0  0.7490    0.991407946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</si>
  <si>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15 30.00  342 58 36.4068  +00  0  0.7489    0.991408033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</si>
  <si>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16  0.00  342 58 37.6595  +00  0  0.7489    0.991408119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</si>
  <si>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16 30.00  342 58 38.9123  +00  0  0.7488    0.991408206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</si>
  <si>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55 30.00  163 12 34.0910  +00 15 36.1218   63.067787936  -12.62    0.38   180.38</t>
    </r>
    <r>
      <rPr>
        <b/>
        <sz val="10"/>
        <rFont val="Arial Unicode MS"/>
        <family val="0"/>
      </rPr>
      <t xml:space="preserve"> </t>
    </r>
  </si>
  <si>
    <r>
      <t xml:space="preserve">  3  3  2007 23 56  0.00  163 12 49.1332  +00 15 34.7306   63.067900309  -12.62    0.39   180.39</t>
    </r>
    <r>
      <rPr>
        <b/>
        <sz val="10"/>
        <rFont val="Arial Unicode MS"/>
        <family val="0"/>
      </rPr>
      <t xml:space="preserve"> </t>
    </r>
  </si>
  <si>
    <r>
      <t xml:space="preserve">  3  3  2007 23 56 30.00  163 13  4.1753  +00 15 33.3394   63.068012674  -12.62    0.39   180.39</t>
    </r>
    <r>
      <rPr>
        <b/>
        <sz val="10"/>
        <rFont val="Arial Unicode MS"/>
        <family val="0"/>
      </rPr>
      <t xml:space="preserve"> </t>
    </r>
  </si>
  <si>
    <r>
      <t xml:space="preserve">  3  3  2007 23 57  0.00  163 13 19.2174  +00 15 31.9482   63.068125029  -12.62    0.39   180.39</t>
    </r>
    <r>
      <rPr>
        <b/>
        <sz val="10"/>
        <rFont val="Arial Unicode MS"/>
        <family val="0"/>
      </rPr>
      <t xml:space="preserve"> </t>
    </r>
  </si>
  <si>
    <r>
      <t xml:space="preserve">  3  3  2007 23 57 30.00  163 13 34.2594  +00 15 30.5570   63.068237375  -12.62    0.39   180.39</t>
    </r>
    <r>
      <rPr>
        <b/>
        <sz val="10"/>
        <rFont val="Arial Unicode MS"/>
        <family val="0"/>
      </rPr>
      <t xml:space="preserve"> </t>
    </r>
  </si>
  <si>
    <r>
      <t xml:space="preserve">  3  3  2007 23 58  0.00  163 13 49.3013  +00 15 29.1659   63.068349712  -12.62    0.40   180.40</t>
    </r>
    <r>
      <rPr>
        <b/>
        <sz val="10"/>
        <rFont val="Arial Unicode MS"/>
        <family val="0"/>
      </rPr>
      <t xml:space="preserve"> </t>
    </r>
  </si>
  <si>
    <r>
      <t xml:space="preserve">  3  3  2007 23 58 30.00  163 14  4.3426  +00 15 27.7747   63.068462036  -12.62    0.40   180.40</t>
    </r>
    <r>
      <rPr>
        <b/>
        <sz val="10"/>
        <rFont val="Arial Unicode MS"/>
        <family val="0"/>
      </rPr>
      <t xml:space="preserve"> </t>
    </r>
  </si>
  <si>
    <r>
      <t xml:space="preserve">  3  3  2007 23 59  0.00  163 14 19.3844  +00 15 26.3835   63.068574355  -12.62    0.40   180.40</t>
    </r>
    <r>
      <rPr>
        <b/>
        <sz val="10"/>
        <rFont val="Arial Unicode MS"/>
        <family val="0"/>
      </rPr>
      <t xml:space="preserve"> </t>
    </r>
  </si>
  <si>
    <r>
      <t xml:space="preserve">  3  3  2007 23 59 30.00  163 14 34.4262  +00 15 24.9923   63.068686666  -12.62    0.40   180.41</t>
    </r>
    <r>
      <rPr>
        <b/>
        <sz val="10"/>
        <rFont val="Arial Unicode MS"/>
        <family val="0"/>
      </rPr>
      <t xml:space="preserve"> </t>
    </r>
  </si>
  <si>
    <r>
      <t xml:space="preserve">  4  3  2007  0  0  0.00  163 14 49.4680  +00 15 23.6011   63.068798967  -12.62    0.41   180.41</t>
    </r>
    <r>
      <rPr>
        <b/>
        <sz val="10"/>
        <rFont val="Arial Unicode MS"/>
        <family val="0"/>
      </rPr>
      <t xml:space="preserve"> </t>
    </r>
  </si>
  <si>
    <r>
      <t xml:space="preserve">  4  3  2007  0  0 30.00  163 15  4.5096  +00 15 22.2099   63.068911259  -12.62    0.41   180.41</t>
    </r>
    <r>
      <rPr>
        <b/>
        <sz val="10"/>
        <rFont val="Arial Unicode MS"/>
        <family val="0"/>
      </rPr>
      <t xml:space="preserve"> </t>
    </r>
  </si>
  <si>
    <r>
      <t xml:space="preserve">  4  3  2007  0  1  0.00  163 15 19.5513  +00 15 20.8188   63.069023542  -12.62    0.41   180.41</t>
    </r>
    <r>
      <rPr>
        <b/>
        <sz val="10"/>
        <rFont val="Arial Unicode MS"/>
        <family val="0"/>
      </rPr>
      <t xml:space="preserve"> </t>
    </r>
  </si>
  <si>
    <r>
      <t xml:space="preserve">  4  3  2007  0  1 30.00  163 15 34.5929  +00 15 19.4276   63.069135816  -12.61    0.42   180.42</t>
    </r>
    <r>
      <rPr>
        <b/>
        <sz val="10"/>
        <rFont val="Arial Unicode MS"/>
        <family val="0"/>
      </rPr>
      <t xml:space="preserve"> </t>
    </r>
  </si>
  <si>
    <r>
      <t xml:space="preserve">  4  3  2007  0  2  0.00  163 15 49.6344  +00 15 18.0364   63.069248081  -12.61    0.42   180.42</t>
    </r>
    <r>
      <rPr>
        <b/>
        <sz val="10"/>
        <rFont val="Arial Unicode MS"/>
        <family val="0"/>
      </rPr>
      <t xml:space="preserve"> </t>
    </r>
  </si>
  <si>
    <r>
      <t xml:space="preserve">  4  3  2007  0  2 30.00  163 16  4.6759  +00 15 16.6452   63.069360337  -12.61    0.42   180.42</t>
    </r>
    <r>
      <rPr>
        <b/>
        <sz val="10"/>
        <rFont val="Arial Unicode MS"/>
        <family val="0"/>
      </rPr>
      <t xml:space="preserve"> </t>
    </r>
  </si>
  <si>
    <r>
      <t xml:space="preserve">  4  3  2007  0  3  0.00  163 16 19.7173  +00 15 15.2540   63.069472584  -12.61    0.42   180.42</t>
    </r>
    <r>
      <rPr>
        <b/>
        <sz val="10"/>
        <rFont val="Arial Unicode MS"/>
        <family val="0"/>
      </rPr>
      <t xml:space="preserve"> </t>
    </r>
  </si>
  <si>
    <r>
      <t xml:space="preserve">  4  3  2007  0  3 30.00  163 16 34.7586  +00 15 13.8628   63.069584822  -12.61    0.43   180.43</t>
    </r>
    <r>
      <rPr>
        <b/>
        <sz val="10"/>
        <rFont val="Arial Unicode MS"/>
        <family val="0"/>
      </rPr>
      <t xml:space="preserve"> </t>
    </r>
  </si>
  <si>
    <r>
      <t xml:space="preserve">  4  3  2007  0  4  0.00  163 16 49.7999  +00 15 12.4716   63.069697051  -12.61    0.43   180.43</t>
    </r>
    <r>
      <rPr>
        <b/>
        <sz val="10"/>
        <rFont val="Arial Unicode MS"/>
        <family val="0"/>
      </rPr>
      <t xml:space="preserve"> </t>
    </r>
  </si>
  <si>
    <r>
      <t xml:space="preserve">  4  3  2007  0  4 30.00  163 17  4.8412  +00 15 11.0805   63.069809271  -12.61    0.43   180.43</t>
    </r>
    <r>
      <rPr>
        <b/>
        <sz val="10"/>
        <rFont val="Arial Unicode MS"/>
        <family val="0"/>
      </rPr>
      <t xml:space="preserve"> </t>
    </r>
  </si>
  <si>
    <r>
      <t xml:space="preserve">  4  3  2007  0  5  0.00  163 17 19.8824  +00 15  9.6893   63.069921482  -12.61    0.44   180.44</t>
    </r>
    <r>
      <rPr>
        <b/>
        <sz val="10"/>
        <rFont val="Arial Unicode MS"/>
        <family val="0"/>
      </rPr>
      <t xml:space="preserve"> </t>
    </r>
  </si>
  <si>
    <r>
      <t xml:space="preserve">  4  3  2007  0  5 30.00  163 17 34.9235  +00 15  8.2981   63.070033684  -12.61    0.44   180.44</t>
    </r>
    <r>
      <rPr>
        <b/>
        <sz val="10"/>
        <rFont val="Arial Unicode MS"/>
        <family val="0"/>
      </rPr>
      <t xml:space="preserve"> </t>
    </r>
  </si>
  <si>
    <r>
      <t xml:space="preserve">  4  3  2007  0  6  0.00  163 17 49.9646  +00 15  6.9069   63.070145877  -12.61    0.44   180.44</t>
    </r>
    <r>
      <rPr>
        <b/>
        <sz val="10"/>
        <rFont val="Arial Unicode MS"/>
        <family val="0"/>
      </rPr>
      <t xml:space="preserve"> </t>
    </r>
  </si>
  <si>
    <r>
      <t xml:space="preserve">  4  3  2007  0  6 30.00  163 18  5.0056  +00 15  5.5157   63.070258061  -12.61    0.44   180.44</t>
    </r>
    <r>
      <rPr>
        <b/>
        <sz val="10"/>
        <rFont val="Arial Unicode MS"/>
        <family val="0"/>
      </rPr>
      <t xml:space="preserve"> </t>
    </r>
  </si>
  <si>
    <r>
      <t xml:space="preserve">  4  3  2007  0  7  0.00  163 18 20.0459  +00 15  4.1245   63.070370232  -12.61    0.45   180.45</t>
    </r>
    <r>
      <rPr>
        <b/>
        <sz val="10"/>
        <rFont val="Arial Unicode MS"/>
        <family val="0"/>
      </rPr>
      <t xml:space="preserve"> </t>
    </r>
  </si>
  <si>
    <r>
      <t xml:space="preserve">  4  3  2007  0  7 30.00  163 18 35.0868  +00 15  2.7334   63.070482398  -12.61    0.45   180.45</t>
    </r>
    <r>
      <rPr>
        <b/>
        <sz val="10"/>
        <rFont val="Arial Unicode MS"/>
        <family val="0"/>
      </rPr>
      <t xml:space="preserve"> </t>
    </r>
  </si>
  <si>
    <r>
      <t xml:space="preserve">  4  3  2007  0  8  0.00  163 18 50.1277  +00 15  1.3422   63.070594555  -12.61    0.45   180.45</t>
    </r>
    <r>
      <rPr>
        <b/>
        <sz val="10"/>
        <rFont val="Arial Unicode MS"/>
        <family val="0"/>
      </rPr>
      <t xml:space="preserve"> </t>
    </r>
  </si>
  <si>
    <r>
      <t xml:space="preserve">  4  3  2007  0  8 30.00  163 19  5.1685  +00 14 59.9510   63.070706703  -12.61    0.46   180.46</t>
    </r>
    <r>
      <rPr>
        <b/>
        <sz val="10"/>
        <rFont val="Arial Unicode MS"/>
        <family val="0"/>
      </rPr>
      <t xml:space="preserve"> </t>
    </r>
  </si>
  <si>
    <r>
      <t xml:space="preserve">  4  3  2007  0  9  0.00  163 19 20.2093  +00 14 58.5598   63.070818842  -12.61    0.46   180.46</t>
    </r>
    <r>
      <rPr>
        <b/>
        <sz val="10"/>
        <rFont val="Arial Unicode MS"/>
        <family val="0"/>
      </rPr>
      <t xml:space="preserve"> </t>
    </r>
  </si>
  <si>
    <r>
      <t xml:space="preserve">  4  3  2007  0  9 30.00  163 19 35.2500  +00 14 57.1686   63.070930971  -12.61    0.46   180.46</t>
    </r>
    <r>
      <rPr>
        <b/>
        <sz val="10"/>
        <rFont val="Arial Unicode MS"/>
        <family val="0"/>
      </rPr>
      <t xml:space="preserve"> </t>
    </r>
  </si>
  <si>
    <r>
      <t xml:space="preserve">  4  3  2007  0 10  0.00  163 19 50.2906  +00 14 55.7774   63.071043092  -12.61    0.46   180.47</t>
    </r>
    <r>
      <rPr>
        <b/>
        <sz val="10"/>
        <rFont val="Arial Unicode MS"/>
        <family val="0"/>
      </rPr>
      <t xml:space="preserve"> </t>
    </r>
  </si>
  <si>
    <r>
      <t xml:space="preserve">  4  3  2007  0 10 30.00  163 20  5.3312  +00 14 54.3862   63.071155204  -12.61    0.47   180.47</t>
    </r>
    <r>
      <rPr>
        <b/>
        <sz val="10"/>
        <rFont val="Arial Unicode MS"/>
        <family val="0"/>
      </rPr>
      <t xml:space="preserve"> </t>
    </r>
  </si>
  <si>
    <r>
      <t xml:space="preserve">  4  3  2007  0 11  0.00  163 20 20.3717  +00 14 52.9951   63.071267307  -12.61    0.47   180.47</t>
    </r>
    <r>
      <rPr>
        <b/>
        <sz val="10"/>
        <rFont val="Arial Unicode MS"/>
        <family val="0"/>
      </rPr>
      <t xml:space="preserve"> </t>
    </r>
  </si>
  <si>
    <r>
      <t xml:space="preserve">  4  3  2007  0 11 30.00  163 20 35.4122  +00 14 51.6039   63.071379401  -12.61    0.47   180.47</t>
    </r>
    <r>
      <rPr>
        <b/>
        <sz val="10"/>
        <rFont val="Arial Unicode MS"/>
        <family val="0"/>
      </rPr>
      <t xml:space="preserve"> </t>
    </r>
  </si>
  <si>
    <r>
      <t xml:space="preserve">  4  3  2007  0 12  0.00  163 20 50.4526  +00 14 50.2127   63.071491485  -12.61    0.48   180.48</t>
    </r>
    <r>
      <rPr>
        <b/>
        <sz val="10"/>
        <rFont val="Arial Unicode MS"/>
        <family val="0"/>
      </rPr>
      <t xml:space="preserve"> </t>
    </r>
  </si>
  <si>
    <r>
      <t xml:space="preserve">  4  3  2007  0 12 30.00  163 21  5.4930  +00 14 48.8215   63.071603561  -12.61    0.48   180.48</t>
    </r>
    <r>
      <rPr>
        <b/>
        <sz val="10"/>
        <rFont val="Arial Unicode MS"/>
        <family val="0"/>
      </rPr>
      <t xml:space="preserve"> </t>
    </r>
  </si>
  <si>
    <r>
      <t xml:space="preserve">  4  3  2007  0 13  0.00  163 21 20.5333  +00 14 47.4303   63.071715628  -12.61    0.48   180.48</t>
    </r>
    <r>
      <rPr>
        <b/>
        <sz val="10"/>
        <rFont val="Arial Unicode MS"/>
        <family val="0"/>
      </rPr>
      <t xml:space="preserve"> </t>
    </r>
  </si>
  <si>
    <r>
      <t xml:space="preserve">  4  3  2007  0 13 30.00  163 21 35.5736  +00 14 46.0391   63.071827686  -12.61    0.49   180.49</t>
    </r>
    <r>
      <rPr>
        <b/>
        <sz val="10"/>
        <rFont val="Arial Unicode MS"/>
        <family val="0"/>
      </rPr>
      <t xml:space="preserve"> </t>
    </r>
  </si>
  <si>
    <r>
      <t xml:space="preserve">  4  3  2007  0 14  0.00  163 21 50.6138  +00 14 44.6480   63.071939734  -12.61    0.49   180.49</t>
    </r>
    <r>
      <rPr>
        <b/>
        <sz val="10"/>
        <rFont val="Arial Unicode MS"/>
        <family val="0"/>
      </rPr>
      <t xml:space="preserve"> </t>
    </r>
  </si>
  <si>
    <r>
      <t xml:space="preserve">  3  3  2007 21  0  0.00  342 47 56.2286  +00  0  0.7822    0.991363949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</si>
  <si>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 0 30.00  342 47 57.4814  +00  0  0.7821    0.991364035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</si>
  <si>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 1  0.00  342 47 58.7343  +00  0  0.7821    0.991364121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</si>
  <si>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 1 30.00  342 47 59.9871  +00  0  0.7820    0.991364207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</si>
  <si>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 2  0.00  342 48  1.2400  +00  0  0.7819    0.991364293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</si>
  <si>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 2 30.00  342 48  2.4928  +00  0  0.7819    0.991364379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</si>
  <si>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 3  0.00  342 48  3.7457  +00  0  0.7818    0.991364465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</si>
  <si>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 3 30.00  342 48  4.9985  +00  0  0.7818    0.991364552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</si>
  <si>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 4  0.00  342 48  6.2514  +00  0  0.7817    0.991364638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</si>
  <si>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 4 30.00  342 48  7.5042  +00  0  0.7816    0.991364724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</si>
  <si>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 5  0.00  342 48  8.7571  +00  0  0.7816    0.991364810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</si>
  <si>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 5 30.00  342 48 10.0099  +00  0  0.7815    0.991364896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</si>
  <si>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 6  0.00  342 48 11.2628  +00  0  0.7814    0.991364982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</si>
  <si>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 6 30.00  342 48 12.5156  +00  0  0.7814    0.991365069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</si>
  <si>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 7  0.00  342 48 13.7685  +00  0  0.7813    0.991365155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</si>
  <si>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 7 30.00  342 48 15.0213  +00  0  0.7812    0.991365241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</si>
  <si>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 8  0.00  342 48 16.2742  +00  0  0.7812    0.991365327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</si>
  <si>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 8 30.00  342 48 17.5270  +00  0  0.7811    0.991365413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</si>
  <si>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 9  0.00  342 48 18.7799  +00  0  0.7810    0.991365499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</si>
  <si>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 9 30.00  342 48 20.0327  +00  0  0.7810    0.991365586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</si>
  <si>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10  0.00  342 48 21.2856  +00  0  0.7809    0.991365672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</si>
  <si>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10 30.00  342 48 22.5384  +00  0  0.7808    0.991365758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</si>
  <si>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11  0.00  342 48 23.7912  +00  0  0.7808    0.991365844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</si>
  <si>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11 30.00  342 48 25.0441  +00  0  0.7807    0.991365930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</si>
  <si>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12  0.00  342 48 26.2969  +00  0  0.7806    0.991366016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</si>
  <si>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12 30.00  342 48 27.5498  +00  0  0.7806    0.991366103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</si>
  <si>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13  0.00  342 48 28.8026  +00  0  0.7805    0.991366189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</si>
  <si>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13 30.00  342 48 30.0555  +00  0  0.7805    0.991366275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</si>
  <si>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14  0.00  342 48 31.3083  +00  0  0.7804    0.991366361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</si>
  <si>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14 30.00  342 48 32.5612  +00  0  0.7803    0.991366447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</si>
  <si>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15  0.00  342 48 33.8140  +00  0  0.7803    0.991366533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</si>
  <si>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15 30.00  342 48 35.0669  +00  0  0.7802    0.991366620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</si>
  <si>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16  0.00  342 48 36.3197  +00  0  0.7801    0.991366706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</si>
  <si>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16 30.00  342 48 37.5725  +00  0  0.7801    0.991366792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</si>
  <si>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17  0.00  342 48 38.8254  +00  0  0.7800    0.991366878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</si>
  <si>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17 30.00  342 48 40.0782  +00  0  0.7799    0.991366964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</si>
  <si>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18  0.00  342 48 41.3311  +00  0  0.7799    0.991367050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</si>
  <si>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18 30.00  342 48 42.5839  +00  0  0.7798    0.991367137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</si>
  <si>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19  0.00  342 48 43.8368  +00  0  0.7797    0.991367223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</si>
  <si>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19 30.00  342 48 45.0896  +00  0  0.7797    0.991367309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</si>
  <si>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20  0.00  342 48 46.3424  +00  0  0.7796    0.991367395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</si>
  <si>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20 30.00  342 48 47.5953  +00  0  0.7795    0.991367481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</si>
  <si>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21  0.00  342 48 48.8481  +00  0  0.7795    0.991367567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</si>
  <si>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21 30.00  342 48 50.1010  +00  0  0.7794    0.991367654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</si>
  <si>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22  0.00  342 48 51.3538  +00  0  0.7793    0.991367740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</si>
  <si>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22 30.00  342 48 52.6066  +00  0  0.7793    0.991367826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</si>
  <si>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23  0.00  342 48 53.8595  +00  0  0.7792    0.991367912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</si>
  <si>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23 30.00  342 48 55.1123  +00  0  0.7791    0.991367998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</si>
  <si>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24  0.00  342 48 56.3652  +00  0  0.7791    0.991368084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</si>
  <si>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24 30.00  342 48 57.6180  +00  0  0.7790    0.991368171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</si>
  <si>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25  0.00  342 48 58.8708  +00  0  0.7790    0.991368257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</si>
  <si>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25 30.00  342 49  0.1237  +00  0  0.7789    0.991368343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</si>
  <si>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26  0.00  342 49  1.3765  +00  0  0.7788    0.991368429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</si>
  <si>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26 30.00  342 49  2.6294  +00  0  0.7788    0.991368515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</si>
  <si>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27  0.00  342 49  3.8822  +00  0  0.7787    0.991368602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</si>
  <si>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27 30.00  342 49  5.1350  +00  0  0.7786    0.991368688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</si>
  <si>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28  0.00  342 49  6.3879  +00  0  0.7786    0.991368774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</si>
  <si>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28 30.00  342 49  7.6407  +00  0  0.7785    0.991368860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</si>
  <si>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29  0.00  342 49  8.8936  +00  0  0.7784    0.991368946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</si>
  <si>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29 30.00  342 49 10.1464  +00  0  0.7784    0.991369032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</si>
  <si>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30  0.00  342 49 11.3992  +00  0  0.7783    0.991369119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</si>
  <si>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30 30.00  342 49 12.6521  +00  0  0.7782    0.991369205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</si>
  <si>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31  0.00  342 49 13.9049  +00  0  0.7782    0.991369291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</si>
  <si>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31 30.00  342 49 15.1577  +00  0  0.7781    0.991369377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</si>
  <si>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32  0.00  342 49 16.4106  +00  0  0.7780    0.991369463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</si>
  <si>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32 30.00  342 49 17.6634  +00  0  0.7780    0.991369550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</si>
  <si>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33  0.00  342 49 18.9163  +00  0  0.7779    0.991369636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</si>
  <si>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33 30.00  342 49 20.1691  +00  0  0.7778    0.991369722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</si>
  <si>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34  0.00  342 49 21.4219  +00  0  0.7778    0.991369808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</si>
  <si>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34 30.00  342 49 22.6748  +00  0  0.7777    0.991369894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</si>
  <si>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35  0.00  342 49 23.9276  +00  0  0.7777    0.991369980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</si>
  <si>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35 30.00  342 49 25.1804  +00  0  0.7776    0.991370067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</si>
  <si>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36  0.00  342 49 26.4333  +00  0  0.7775    0.991370153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</si>
  <si>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43 30.00  342 59 46.5598  +00  0  0.7453    0.991412871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</si>
  <si>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44  0.00  342 59 47.8126  +00  0  0.7452    0.991412958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</si>
  <si>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44 30.00  342 59 49.0653  +00  0  0.7451    0.991413044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</si>
  <si>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45  0.00  342 59 50.3180  +00  0  0.7451    0.991413130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</si>
  <si>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45 30.00  342 59 51.5707  +00  0  0.7450    0.991413217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</si>
  <si>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46  0.00  342 59 52.8235  +00  0  0.7449    0.991413303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</si>
  <si>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46 30.00  342 59 54.0762  +00  0  0.7449    0.991413390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</si>
  <si>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47  0.00  342 59 55.3289  +00  0  0.7448    0.991413476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</si>
  <si>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47 30.00  342 59 56.5816  +00  0  0.7448    0.991413563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</si>
  <si>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48  0.00  342 59 57.8344  +00  0  0.7447    0.991413649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</si>
  <si>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48 30.00  342 59 59.0871  +00  0  0.7446    0.991413735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</si>
  <si>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49  0.00  343  0  0.3398  +00  0  0.7446    0.991413822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</si>
  <si>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49 30.00  343  0  1.5925  +00  0  0.7445    0.991413908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</si>
  <si>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50  0.00  343  0  2.8453  +00  0  0.7444    0.991413995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</si>
  <si>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50 30.00  343  0  4.0980  +00  0  0.7444    0.991414081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</si>
  <si>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51  0.00  343  0  5.3507  +00  0  0.7443    0.991414167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</si>
  <si>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51 30.00  343  0  6.6034  +00  0  0.7442    0.991414254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</si>
  <si>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52  0.00  343  0  7.8562  +00  0  0.7442    0.991414340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</si>
  <si>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52 30.00  343  0  9.1089  +00  0  0.7441    0.991414427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</si>
  <si>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53  0.00  343  0 10.3616  +00  0  0.7440    0.991414513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</si>
  <si>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53 30.00  343  0 11.6143  +00  0  0.7440    0.991414600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</si>
  <si>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54  0.00  343  0 12.8671  +00  0  0.7439    0.991414686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</si>
  <si>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54 30.00  343  0 14.1198  +00  0  0.7438    0.991414772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</si>
  <si>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55  0.00  343  0 15.3725  +00  0  0.7438    0.991414859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</si>
  <si>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55 30.00  343  0 16.6252  +00  0  0.7437    0.991414945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</si>
  <si>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56  0.00  343  0 17.8779  +00  0  0.7436    0.991415032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</si>
  <si>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56 30.00  343  0 19.1307  +00  0  0.7436    0.991415118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</si>
  <si>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57  0.00  343  0 20.3834  +00  0  0.7435    0.991415205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</si>
  <si>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57 30.00  343  0 21.6361  +00  0  0.7434    0.991415291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</si>
  <si>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58  0.00  343  0 22.8888  +00  0  0.7434    0.991415377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</si>
  <si>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58 30.00  343  0 24.1415  +00  0  0.7433    0.991415464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</si>
  <si>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59  0.00  343  0 25.3943  +00  0  0.7433    0.991415550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</si>
  <si>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59 30.00  343  0 26.6470  +00  0  0.7432    0.991415637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</si>
  <si>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2  0  0.00  343  0 27.8997  +00  0  0.7431    0.991415723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</si>
  <si>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55 30.00  342 50 15.2937  +00  0  0.7750    0.991373514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</si>
  <si>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56  0.00  342 50 16.5465  +00  0  0.7749    0.991373601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</si>
  <si>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56 30.00  342 50 17.7993  +00  0  0.7749    0.991373687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</si>
  <si>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57  0.00  342 50 19.0521  +00  0  0.7748    0.991373773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</si>
  <si>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57 30.00  342 50 20.3050  +00  0  0.7747    0.991373859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</si>
  <si>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58  0.00  342 50 21.5578  +00  0  0.7747    0.991373946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</si>
  <si>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58 30.00  342 50 22.8106  +00  0  0.7746    0.991374032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</si>
  <si>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59  0.00  342 50 24.0634  +00  0  0.7745    0.991374118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</si>
  <si>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59 30.00  342 50 25.3163  +00  0  0.7745    0.991374204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</si>
  <si>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 0  0.00  342 50 26.5691  +00  0  0.7744    0.991374290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</si>
  <si>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 0 30.00  342 50 27.8219  +00  0  0.7743    0.991374377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</si>
  <si>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 1  0.00  342 50 29.0747  +00  0  0.7743    0.991374463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</si>
  <si>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 1 30.00  342 50 30.3276  +00  0  0.7742    0.991374549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</si>
  <si>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 2  0.00  342 50 31.5804  +00  0  0.7741    0.991374635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</si>
  <si>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 2 30.00  342 50 32.8332  +00  0  0.7741    0.991374721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</si>
  <si>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 3  0.00  342 50 34.0860  +00  0  0.7740    0.991374808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</si>
  <si>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 3 30.00  342 50 35.3389  +00  0  0.7739    0.991374894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</si>
  <si>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 4  0.00  342 50 36.5917  +00  0  0.7739    0.991374980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</si>
  <si>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 4 30.00  342 50 37.8445  +00  0  0.7738    0.991375066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</si>
  <si>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 5  0.00  342 50 39.0973  +00  0  0.7737    0.991375152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</si>
  <si>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 5 30.00  342 50 40.3501  +00  0  0.7737    0.991375239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</si>
  <si>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 6  0.00  342 50 41.6030  +00  0  0.7736    0.991375325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</si>
  <si>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 6 30.00  342 50 42.8558  +00  0  0.7736    0.991375411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</si>
  <si>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 7  0.00  342 50 44.1086  +00  0  0.7735    0.991375497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</si>
  <si>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 7 30.00  342 50 45.3614  +00  0  0.7734    0.991375584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</si>
  <si>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 8  0.00  342 50 46.6143  +00  0  0.7734    0.991375670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</si>
  <si>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 8 30.00  342 50 47.8671  +00  0  0.7733    0.991375756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</si>
  <si>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 9  0.00  342 50 49.1199  +00  0  0.7732    0.991375842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</si>
  <si>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 9 30.00  342 50 50.3727  +00  0  0.7732    0.991375928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</si>
  <si>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10  0.00  342 50 51.6255  +00  0  0.7731    0.991376015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</si>
  <si>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10 30.00  342 50 52.8784  +00  0  0.7730    0.991376101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</si>
  <si>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11  0.00  342 50 54.1312  +00  0  0.7730    0.991376187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</si>
  <si>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11 30.00  342 50 55.3840  +00  0  0.7729    0.991376273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</si>
  <si>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12  0.00  342 50 56.6368  +00  0  0.7728    0.991376359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</si>
  <si>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12 30.00  342 50 57.8896  +00  0  0.7728    0.991376446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</si>
  <si>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13  0.00  342 50 59.1425  +00  0  0.7727    0.991376532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</si>
  <si>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13 30.00  342 51  0.3953  +00  0  0.7726    0.991376618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</si>
  <si>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33 30.00  342 51 50.5078  +00  0  0.7700    0.991380067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</si>
  <si>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34  0.00  342 51 51.7606  +00  0  0.7700    0.991380154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</si>
  <si>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34 30.00  342 51 53.0135  +00  0  0.7699    0.991380240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</si>
  <si>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35  0.00  342 51 54.2663  +00  0  0.7698    0.991380326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</si>
  <si>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35 30.00  342 51 55.5191  +00  0  0.7698    0.991380412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</si>
  <si>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36  0.00  342 51 56.7719  +00  0  0.7697    0.991380499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</si>
  <si>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36 30.00  342 51 58.0247  +00  0  0.7696    0.991380585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</si>
  <si>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37  0.00  342 51 59.2775  +00  0  0.7696    0.991380671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</si>
  <si>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37 30.00  342 52  0.5303  +00  0  0.7695    0.991380757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</si>
  <si>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38  0.00  342 52  1.7831  +00  0  0.7694    0.991380844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</si>
  <si>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38 30.00  342 52  3.0359  +00  0  0.7694    0.991380930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</si>
  <si>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39  0.00  342 52  4.2887  +00  0  0.7693    0.991381016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</si>
  <si>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39 30.00  342 52  5.5415  +00  0  0.7693    0.991381102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</si>
  <si>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40  0.00  342 52  6.7943  +00  0  0.7692    0.991381189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</si>
  <si>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40 30.00  342 52  8.0472  +00  0  0.7691    0.991381275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</si>
  <si>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41  0.00  342 52  9.3000  +00  0  0.7691    0.991381361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</si>
  <si>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41 30.00  342 52 10.5528  +00  0  0.7690    0.991381447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</si>
  <si>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42  0.00  342 52 11.8056  +00  0  0.7689    0.991381533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</si>
  <si>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42 30.00  342 52 13.0584  +00  0  0.7689    0.991381620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</si>
  <si>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43  0.00  342 52 14.3112  +00  0  0.7688    0.991381706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</si>
  <si>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43 30.00  342 52 15.5640  +00  0  0.7687    0.991381792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</si>
  <si>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44  0.00  342 52 16.8168  +00  0  0.7687    0.991381878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</si>
  <si>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44 30.00  342 52 18.0696  +00  0  0.7686    0.991381965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</si>
  <si>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23 30.00  161 56 18.7218  +00 22 39.0023   63.033211728  -12.57    0.96   179.04</t>
    </r>
    <r>
      <rPr>
        <b/>
        <sz val="10"/>
        <rFont val="Arial Unicode MS"/>
        <family val="0"/>
      </rPr>
      <t xml:space="preserve"> </t>
    </r>
  </si>
  <si>
    <r>
      <t xml:space="preserve">  3  3  2007 21 24  0.00  161 56 33.7808  +00 22 37.6115   63.033326813  -12.57    0.95   179.04</t>
    </r>
    <r>
      <rPr>
        <b/>
        <sz val="10"/>
        <rFont val="Arial Unicode MS"/>
        <family val="0"/>
      </rPr>
      <t xml:space="preserve"> </t>
    </r>
  </si>
  <si>
    <r>
      <t xml:space="preserve">  3  3  2007 21 24 30.00  161 56 48.8398  +00 22 36.2207   63.033441889  -12.57    0.95   179.05</t>
    </r>
    <r>
      <rPr>
        <b/>
        <sz val="10"/>
        <rFont val="Arial Unicode MS"/>
        <family val="0"/>
      </rPr>
      <t xml:space="preserve"> </t>
    </r>
  </si>
  <si>
    <r>
      <t xml:space="preserve">  3  3  2007 21 25  0.00  161 57  3.8987  +00 22 34.8299   63.033556956  -12.57    0.95   179.05</t>
    </r>
    <r>
      <rPr>
        <b/>
        <sz val="10"/>
        <rFont val="Arial Unicode MS"/>
        <family val="0"/>
      </rPr>
      <t xml:space="preserve"> </t>
    </r>
  </si>
  <si>
    <r>
      <t xml:space="preserve">  3  3  2007 21 25 30.00  161 57 18.9576  +00 22 33.4391   63.033672014  -12.57    0.94   179.05</t>
    </r>
    <r>
      <rPr>
        <b/>
        <sz val="10"/>
        <rFont val="Arial Unicode MS"/>
        <family val="0"/>
      </rPr>
      <t xml:space="preserve"> </t>
    </r>
  </si>
  <si>
    <r>
      <t xml:space="preserve">  3  3  2007 21 26  0.00  161 57 34.0164  +00 22 32.0482   63.033787064  -12.57    0.94   179.06</t>
    </r>
    <r>
      <rPr>
        <b/>
        <sz val="10"/>
        <rFont val="Arial Unicode MS"/>
        <family val="0"/>
      </rPr>
      <t xml:space="preserve"> </t>
    </r>
  </si>
  <si>
    <r>
      <t xml:space="preserve">  3  3  2007 21 26 30.00  161 57 49.0751  +00 22 30.6574   63.033902104  -12.57    0.94   179.06</t>
    </r>
    <r>
      <rPr>
        <b/>
        <sz val="10"/>
        <rFont val="Arial Unicode MS"/>
        <family val="0"/>
      </rPr>
      <t xml:space="preserve"> </t>
    </r>
  </si>
  <si>
    <r>
      <t xml:space="preserve">  3  3  2007 21 27  0.00  161 58  4.1338  +00 22 29.2666   63.034017136  -12.57    0.93   179.07</t>
    </r>
    <r>
      <rPr>
        <b/>
        <sz val="10"/>
        <rFont val="Arial Unicode MS"/>
        <family val="0"/>
      </rPr>
      <t xml:space="preserve"> </t>
    </r>
  </si>
  <si>
    <r>
      <t xml:space="preserve">  3  3  2007 21 27 30.00  161 58 19.1924  +00 22 27.8758   63.034132159  -12.57    0.93   179.07</t>
    </r>
    <r>
      <rPr>
        <b/>
        <sz val="10"/>
        <rFont val="Arial Unicode MS"/>
        <family val="0"/>
      </rPr>
      <t xml:space="preserve"> </t>
    </r>
  </si>
  <si>
    <r>
      <t xml:space="preserve">  3  3  2007 21 28  0.00  161 58 34.2510  +00 22 26.4849   63.034247173  -12.57    0.92   179.07</t>
    </r>
    <r>
      <rPr>
        <b/>
        <sz val="10"/>
        <rFont val="Arial Unicode MS"/>
        <family val="0"/>
      </rPr>
      <t xml:space="preserve"> </t>
    </r>
  </si>
  <si>
    <r>
      <t xml:space="preserve">  3  3  2007 21 28 30.00  161 58 49.3095  +00 22 25.0941   63.034362178  -12.57    0.92   179.08</t>
    </r>
    <r>
      <rPr>
        <b/>
        <sz val="10"/>
        <rFont val="Arial Unicode MS"/>
        <family val="0"/>
      </rPr>
      <t xml:space="preserve"> </t>
    </r>
  </si>
  <si>
    <r>
      <t xml:space="preserve">  3  3  2007 21 29  0.00  161 59  4.3680  +00 22 23.7032   63.034477175  -12.57    0.92   179.08</t>
    </r>
    <r>
      <rPr>
        <b/>
        <sz val="10"/>
        <rFont val="Arial Unicode MS"/>
        <family val="0"/>
      </rPr>
      <t xml:space="preserve"> </t>
    </r>
  </si>
  <si>
    <r>
      <t xml:space="preserve">  3  3  2007 21 29 30.00  161 59 19.4258  +00 22 22.3124   63.034592162  -12.57    0.91   179.08</t>
    </r>
    <r>
      <rPr>
        <b/>
        <sz val="10"/>
        <rFont val="Arial Unicode MS"/>
        <family val="0"/>
      </rPr>
      <t xml:space="preserve"> </t>
    </r>
  </si>
  <si>
    <r>
      <t xml:space="preserve">  3  3  2007 21 30  0.00  161 59 34.4841  +00 22 20.9216   63.034707141  -12.57    0.91   179.09</t>
    </r>
    <r>
      <rPr>
        <b/>
        <sz val="10"/>
        <rFont val="Arial Unicode MS"/>
        <family val="0"/>
      </rPr>
      <t xml:space="preserve"> </t>
    </r>
  </si>
  <si>
    <r>
      <t xml:space="preserve">  3  3  2007 21 30 30.00  161 59 49.5424  +00 22 19.5307   63.034822111  -12.57    0.91   179.09</t>
    </r>
    <r>
      <rPr>
        <b/>
        <sz val="10"/>
        <rFont val="Arial Unicode MS"/>
        <family val="0"/>
      </rPr>
      <t xml:space="preserve"> </t>
    </r>
  </si>
  <si>
    <r>
      <t xml:space="preserve">  3  3  2007 21 31  0.00  162  0  4.6006  +00 22 18.1399   63.034937072  -12.57    0.90   179.10</t>
    </r>
    <r>
      <rPr>
        <b/>
        <sz val="10"/>
        <rFont val="Arial Unicode MS"/>
        <family val="0"/>
      </rPr>
      <t xml:space="preserve"> </t>
    </r>
  </si>
  <si>
    <r>
      <t xml:space="preserve">  3  3  2007 21 31 30.00  162  0 19.6588  +00 22 16.7490   63.035052024  -12.58    0.90   179.10</t>
    </r>
    <r>
      <rPr>
        <b/>
        <sz val="10"/>
        <rFont val="Arial Unicode MS"/>
        <family val="0"/>
      </rPr>
      <t xml:space="preserve"> </t>
    </r>
  </si>
  <si>
    <r>
      <t xml:space="preserve">  3  3  2007 21 32  0.00  162  0 34.7169  +00 22 15.3582   63.035166967  -12.58    0.90   179.10</t>
    </r>
    <r>
      <rPr>
        <b/>
        <sz val="10"/>
        <rFont val="Arial Unicode MS"/>
        <family val="0"/>
      </rPr>
      <t xml:space="preserve"> </t>
    </r>
  </si>
  <si>
    <r>
      <t xml:space="preserve">  3  3  2007 21 32 30.00  162  0 49.7750  +00 22 13.9673   63.035281902  -12.58    0.89   179.11</t>
    </r>
    <r>
      <rPr>
        <b/>
        <sz val="10"/>
        <rFont val="Arial Unicode MS"/>
        <family val="0"/>
      </rPr>
      <t xml:space="preserve"> </t>
    </r>
  </si>
  <si>
    <r>
      <t xml:space="preserve">  3  3  2007 21 33  0.00  162  1  4.8330  +00 22 12.5765   63.035396828  -12.58    0.89   179.11</t>
    </r>
    <r>
      <rPr>
        <b/>
        <sz val="10"/>
        <rFont val="Arial Unicode MS"/>
        <family val="0"/>
      </rPr>
      <t xml:space="preserve"> </t>
    </r>
  </si>
  <si>
    <r>
      <t xml:space="preserve">  3  3  2007 21 33 30.00  162  1 19.8910  +00 22 11.1856   63.035511744  -12.58    0.88   179.11</t>
    </r>
    <r>
      <rPr>
        <b/>
        <sz val="10"/>
        <rFont val="Arial Unicode MS"/>
        <family val="0"/>
      </rPr>
      <t xml:space="preserve"> </t>
    </r>
  </si>
  <si>
    <r>
      <t xml:space="preserve">  3  3  2007 21 34  0.00  162  1 34.9489  +00 22  9.7947   63.035626652  -12.58    0.88   179.12</t>
    </r>
    <r>
      <rPr>
        <b/>
        <sz val="10"/>
        <rFont val="Arial Unicode MS"/>
        <family val="0"/>
      </rPr>
      <t xml:space="preserve"> </t>
    </r>
  </si>
  <si>
    <r>
      <t xml:space="preserve">  3  3  2007 21 34 30.00  162  1 50.0067  +00 22  8.4039   63.035741551  -12.58    0.88   179.12</t>
    </r>
    <r>
      <rPr>
        <b/>
        <sz val="10"/>
        <rFont val="Arial Unicode MS"/>
        <family val="0"/>
      </rPr>
      <t xml:space="preserve"> </t>
    </r>
  </si>
  <si>
    <r>
      <t xml:space="preserve">  3  3  2007 21 35  0.00  162  2  5.0645  +00 22  7.0130   63.035856442  -12.58    0.87   179.12</t>
    </r>
    <r>
      <rPr>
        <b/>
        <sz val="10"/>
        <rFont val="Arial Unicode MS"/>
        <family val="0"/>
      </rPr>
      <t xml:space="preserve"> </t>
    </r>
  </si>
  <si>
    <r>
      <t xml:space="preserve">  3  3  2007 21 35 30.00  162  2 20.1223  +00 22  5.6222   63.035971323  -12.58    0.87   179.13</t>
    </r>
    <r>
      <rPr>
        <b/>
        <sz val="10"/>
        <rFont val="Arial Unicode MS"/>
        <family val="0"/>
      </rPr>
      <t xml:space="preserve"> </t>
    </r>
  </si>
  <si>
    <r>
      <t xml:space="preserve">  3  3  2007 21 36  0.00  162  2 35.1800  +00 22  4.2313   63.036086196  -12.58    0.87   179.13</t>
    </r>
    <r>
      <rPr>
        <b/>
        <sz val="10"/>
        <rFont val="Arial Unicode MS"/>
        <family val="0"/>
      </rPr>
      <t xml:space="preserve"> </t>
    </r>
  </si>
  <si>
    <r>
      <t xml:space="preserve">  3  3  2007 21 36 30.00  162  2 50.2376  +00 22  2.8404   63.036201059  -12.58    0.86   179.14</t>
    </r>
    <r>
      <rPr>
        <b/>
        <sz val="10"/>
        <rFont val="Arial Unicode MS"/>
        <family val="0"/>
      </rPr>
      <t xml:space="preserve"> </t>
    </r>
  </si>
  <si>
    <r>
      <t xml:space="preserve">  3  3  2007 21 37  0.00  162  3  5.2952  +00 22  1.4495   63.036315914  -12.58    0.86   179.14</t>
    </r>
    <r>
      <rPr>
        <b/>
        <sz val="10"/>
        <rFont val="Arial Unicode MS"/>
        <family val="0"/>
      </rPr>
      <t xml:space="preserve"> </t>
    </r>
  </si>
  <si>
    <r>
      <t xml:space="preserve">  3  3  2007 21 37 30.00  162  3 20.3520  +00 22  0.0587   63.036430760  -12.58    0.86   179.14</t>
    </r>
    <r>
      <rPr>
        <b/>
        <sz val="10"/>
        <rFont val="Arial Unicode MS"/>
        <family val="0"/>
      </rPr>
      <t xml:space="preserve"> </t>
    </r>
  </si>
  <si>
    <r>
      <t xml:space="preserve">  3  3  2007 21 38  0.00  162  3 35.4095  +00 21 58.6678   63.036545597  -12.58    0.85   179.15</t>
    </r>
    <r>
      <rPr>
        <b/>
        <sz val="10"/>
        <rFont val="Arial Unicode MS"/>
        <family val="0"/>
      </rPr>
      <t xml:space="preserve"> </t>
    </r>
  </si>
  <si>
    <r>
      <t xml:space="preserve">  3  3  2007 21 38 30.00  162  3 50.4669  +00 21 57.2769   63.036660425  -12.58    0.85   179.15</t>
    </r>
    <r>
      <rPr>
        <b/>
        <sz val="10"/>
        <rFont val="Arial Unicode MS"/>
        <family val="0"/>
      </rPr>
      <t xml:space="preserve"> </t>
    </r>
  </si>
  <si>
    <r>
      <t xml:space="preserve">  3  3  2007 21 39  0.00  162  4  5.5242  +00 21 55.8860   63.036775245  -12.58    0.84   179.15</t>
    </r>
    <r>
      <rPr>
        <b/>
        <sz val="10"/>
        <rFont val="Arial Unicode MS"/>
        <family val="0"/>
      </rPr>
      <t xml:space="preserve"> </t>
    </r>
  </si>
  <si>
    <r>
      <t xml:space="preserve">  3  3  2007 21 39 30.00  162  4 20.5815  +00 21 54.4951   63.036890055  -12.58    0.84   179.16</t>
    </r>
    <r>
      <rPr>
        <b/>
        <sz val="10"/>
        <rFont val="Arial Unicode MS"/>
        <family val="0"/>
      </rPr>
      <t xml:space="preserve"> </t>
    </r>
  </si>
  <si>
    <r>
      <t xml:space="preserve">  3  3  2007 21 40  0.00  162  4 35.6388  +00 21 53.1043   63.037004857  -12.58    0.84   179.16</t>
    </r>
    <r>
      <rPr>
        <b/>
        <sz val="10"/>
        <rFont val="Arial Unicode MS"/>
        <family val="0"/>
      </rPr>
      <t xml:space="preserve"> </t>
    </r>
  </si>
  <si>
    <r>
      <t xml:space="preserve">  3  3  2007 21 40 30.00  162  4 50.6959  +00 21 51.7134   63.037119650  -12.58    0.83   179.16</t>
    </r>
    <r>
      <rPr>
        <b/>
        <sz val="10"/>
        <rFont val="Arial Unicode MS"/>
        <family val="0"/>
      </rPr>
      <t xml:space="preserve"> </t>
    </r>
  </si>
  <si>
    <r>
      <t xml:space="preserve">  3  3  2007 21 41  0.00  162  5  5.7530  +00 21 50.3225   63.037234434  -12.58    0.83   179.17</t>
    </r>
    <r>
      <rPr>
        <b/>
        <sz val="10"/>
        <rFont val="Arial Unicode MS"/>
        <family val="0"/>
      </rPr>
      <t xml:space="preserve"> </t>
    </r>
  </si>
  <si>
    <r>
      <t xml:space="preserve">  3  3  2007 21 41 30.00  162  5 20.8101  +00 21 48.9316   63.037349209  -12.58    0.83   179.17</t>
    </r>
    <r>
      <rPr>
        <b/>
        <sz val="10"/>
        <rFont val="Arial Unicode MS"/>
        <family val="0"/>
      </rPr>
      <t xml:space="preserve"> </t>
    </r>
  </si>
  <si>
    <r>
      <t xml:space="preserve">  3  3  2007 21 42  0.00  162  5 35.8671  +00 21 47.5407   63.037463976  -12.58    0.82   179.18</t>
    </r>
    <r>
      <rPr>
        <b/>
        <sz val="10"/>
        <rFont val="Arial Unicode MS"/>
        <family val="0"/>
      </rPr>
      <t xml:space="preserve"> </t>
    </r>
  </si>
  <si>
    <r>
      <t xml:space="preserve">  4  3  2007  0  8 30.00  342 55 48.5378  +00  0  0.7577    0.991396461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</si>
  <si>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 9  0.00  342 55 49.7905  +00  0  0.7576    0.991396547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</si>
  <si>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 9 30.00  342 55 51.0433  +00  0  0.7575    0.991396634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</si>
  <si>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10  0.00  342 55 52.2961  +00  0  0.7575    0.991396720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</si>
  <si>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10 30.00  342 55 53.5488  +00  0  0.7574    0.991396806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</si>
  <si>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11  0.00  342 55 54.8016  +00  0  0.7573    0.991396893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</si>
  <si>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11 30.00  342 55 56.0544  +00  0  0.7573    0.991396979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</si>
  <si>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12  0.00  342 55 57.3071  +00  0  0.7572    0.991397065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</si>
  <si>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12 30.00  342 55 58.5599  +00  0  0.7571    0.991397152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</si>
  <si>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13  0.00  342 55 59.8127  +00  0  0.7571    0.991397238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</si>
  <si>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13 30.00  342 56  1.0654  +00  0  0.7570    0.991397324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</si>
  <si>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14  0.00  342 56  2.3182  +00  0  0.7569    0.991397411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</si>
  <si>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14 30.00  342 56  3.5710  +00  0  0.7569    0.991397497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</si>
  <si>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15  0.00  342 56  4.8237  +00  0  0.7568    0.991397583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</si>
  <si>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15 30.00  342 56  6.0765  +00  0  0.7567    0.991397670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</si>
  <si>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16  0.00  342 56  7.3293  +00  0  0.7567    0.991397756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</si>
  <si>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16 30.00  342 56  8.5820  +00  0  0.7566    0.991397842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</si>
  <si>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17  0.00  342 56  9.8348  +00  0  0.7566    0.991397929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</si>
  <si>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17 30.00  342 56 11.0876  +00  0  0.7565    0.991398015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</si>
  <si>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18  0.00  342 56 12.3403  +00  0  0.7564    0.991398101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</si>
  <si>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18 30.00  342 56 13.5931  +00  0  0.7564    0.991398188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</si>
  <si>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19  0.00  342 56 14.8459  +00  0  0.7563    0.991398274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</si>
  <si>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19 30.00  342 56 16.0986  +00  0  0.7562    0.991398360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</si>
  <si>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20  0.00  342 56 17.3514  +00  0  0.7562    0.991398447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</si>
  <si>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20 30.00  342 56 18.6041  +00  0  0.7561    0.991398533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</si>
  <si>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21  0.00  342 56 19.8569  +00  0  0.7560    0.991398619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</si>
  <si>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21 30.00  342 56 21.1097  +00  0  0.7560    0.991398706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</si>
  <si>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22  0.00  342 56 22.3624  +00  0  0.7559    0.991398792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</si>
  <si>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22 30.00  342 56 23.6152  +00  0  0.7558    0.991398878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</si>
  <si>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23  0.00  342 56 24.8680  +00  0  0.7558    0.991398965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</si>
  <si>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23 30.00  342 56 26.1207  +00  0  0.7557    0.991399051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</si>
  <si>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24  0.00  342 56 27.3735  +00  0  0.7556    0.991399137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</si>
  <si>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24 30.00  342 56 28.6262  +00  0  0.7556    0.991399224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</si>
  <si>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25  0.00  342 56 29.8790  +00  0  0.7555    0.991399310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</si>
  <si>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25 30.00  342 56 31.1318  +00  0  0.7554    0.991399396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</si>
  <si>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26  0.00  342 56 32.3845  +00  0  0.7554    0.991399483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</si>
  <si>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26 30.00  342 56 33.6373  +00  0  0.7553    0.991399569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</si>
  <si>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27  0.00  342 56 34.8901  +00  0  0.7552    0.991399655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</si>
  <si>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46  0.00  342 57 22.4948  +00  0  0.7528    0.991402937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</si>
  <si>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46 30.00  342 57 23.7475  +00  0  0.7527    0.991403023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</si>
  <si>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47  0.00  342 57 25.0003  +00  0  0.7526    0.991403110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</si>
  <si>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47 30.00  342 57 26.2530  +00  0  0.7526    0.991403196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</si>
  <si>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48  0.00  342 57 27.5058  +00  0  0.7525    0.991403282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</si>
  <si>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48 30.00  342 57 28.7585  +00  0  0.7524    0.991403369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</si>
  <si>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49  0.00  342 57 30.0113  +00  0  0.7524    0.991403455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</si>
  <si>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49 30.00  342 57 31.2640  +00  0  0.7523    0.991403541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</si>
  <si>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50  0.00  342 57 32.5168  +00  0  0.7522    0.991403628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</si>
  <si>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50 30.00  342 57 33.7695  +00  0  0.7522    0.991403714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</si>
  <si>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51  0.00  342 57 35.0223  +00  0  0.7521    0.991403800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</si>
  <si>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51 30.00  342 57 36.2750  +00  0  0.7521    0.991403887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</si>
  <si>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52  0.00  342 57 37.5278  +00  0  0.7520    0.991403973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</si>
  <si>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52 30.00  342 57 38.7805  +00  0  0.7519    0.991404060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</si>
  <si>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53  0.00  342 57 40.0333  +00  0  0.7519    0.991404146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</si>
  <si>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53 30.00  342 57 41.2860  +00  0  0.7518    0.991404232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</si>
  <si>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54  0.00  342 57 42.5388  +00  0  0.7517    0.991404319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</si>
  <si>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54 30.00  342 57 43.7915  +00  0  0.7517    0.991404405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</si>
  <si>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55  0.00  342 57 45.0443  +00  0  0.7516    0.991404491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</si>
  <si>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55 30.00  342 57 46.2970  +00  0  0.7515    0.991404578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</si>
  <si>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56  0.00  342 57 47.5498  +00  0  0.7515    0.991404664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</si>
  <si>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56 30.00  342 57 48.8025  +00  0  0.7514    0.991404750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</si>
  <si>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57  0.00  342 57 50.0553  +00  0  0.7513    0.991404837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</si>
  <si>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57 30.00  342 57 51.3080  +00  0  0.7513    0.991404923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</si>
  <si>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58  0.00  342 57 52.5608  +00  0  0.7512    0.991405010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</si>
  <si>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58 30.00  342 57 53.8135  +00  0  0.7511    0.991405096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</si>
  <si>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59  0.00  342 57 55.0663  +00  0  0.7511    0.991405182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</si>
  <si>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0 59 30.00  342 57 56.3190  +00  0  0.7510    0.991405269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</si>
  <si>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 0  0.00  342 57 57.5718  +00  0  0.7509    0.991405355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</si>
  <si>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 0 30.00  342 57 58.8245  +00  0  0.7509    0.991405441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</si>
  <si>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 1  0.00  342 58  0.0773  +00  0  0.7508    0.991405528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</si>
  <si>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 1 30.00  342 58  1.3300  +00  0  0.7508    0.991405614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</si>
  <si>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 2  0.00  342 58  2.5827  +00  0  0.7507    0.991405701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</si>
  <si>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 2 30.00  342 58  3.8355  +00  0  0.7506    0.991405787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</si>
  <si>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 3  0.00  342 58  5.0882  +00  0  0.7506    0.991405873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</si>
  <si>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 3 30.00  342 58  6.3410  +00  0  0.7505    0.991405960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</si>
  <si>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 4  0.00  342 58  7.5937  +00  0  0.7504    0.991406046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</si>
  <si>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 4 30.00  342 58  8.8465  +00  0  0.7504    0.991406132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</si>
  <si>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 5  0.00  342 58 10.0992  +00  0  0.7503    0.991406219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</si>
  <si>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23 29  0.00  162 59 16.7791  +00 16 49.8542   63.061819300  -12.63    0.29   180.29</t>
    </r>
    <r>
      <rPr>
        <b/>
        <sz val="10"/>
        <rFont val="Arial Unicode MS"/>
        <family val="0"/>
      </rPr>
      <t xml:space="preserve"> </t>
    </r>
  </si>
  <si>
    <r>
      <t xml:space="preserve">  3  3  2007 23 29 30.00  162 59 31.8242  +00 16 48.4630   63.061932150  -12.63    0.29   180.29</t>
    </r>
    <r>
      <rPr>
        <b/>
        <sz val="10"/>
        <rFont val="Arial Unicode MS"/>
        <family val="0"/>
      </rPr>
      <t xml:space="preserve"> </t>
    </r>
  </si>
  <si>
    <r>
      <t xml:space="preserve">  3  3  2007 23 30  0.00  162 59 46.8692  +00 16 47.0718   63.062044990  -12.63    0.29   180.29</t>
    </r>
    <r>
      <rPr>
        <b/>
        <sz val="10"/>
        <rFont val="Arial Unicode MS"/>
        <family val="0"/>
      </rPr>
      <t xml:space="preserve"> </t>
    </r>
  </si>
  <si>
    <r>
      <t xml:space="preserve">  3  3  2007 23 30 30.00  163  0  1.9142  +00 16 45.6807   63.062157822  -12.63    0.29   180.29</t>
    </r>
    <r>
      <rPr>
        <b/>
        <sz val="10"/>
        <rFont val="Arial Unicode MS"/>
        <family val="0"/>
      </rPr>
      <t xml:space="preserve"> </t>
    </r>
  </si>
  <si>
    <r>
      <t xml:space="preserve">  3  3  2007 23 31  0.00  163  0 16.9591  +00 16 44.2895   63.062270644  -12.63    0.29   180.29</t>
    </r>
    <r>
      <rPr>
        <b/>
        <sz val="10"/>
        <rFont val="Arial Unicode MS"/>
        <family val="0"/>
      </rPr>
      <t xml:space="preserve"> </t>
    </r>
  </si>
  <si>
    <r>
      <t xml:space="preserve">  3  3  2007 23 31 30.00  163  0 32.0040  +00 16 42.8983   63.062383458  -12.63    0.29   180.30</t>
    </r>
    <r>
      <rPr>
        <b/>
        <sz val="10"/>
        <rFont val="Arial Unicode MS"/>
        <family val="0"/>
      </rPr>
      <t xml:space="preserve"> </t>
    </r>
  </si>
  <si>
    <r>
      <t xml:space="preserve">  3  3  2007 23 32  0.00  163  0 47.0488  +00 16 41.5072   63.062496263  -12.63    0.30   180.30</t>
    </r>
    <r>
      <rPr>
        <b/>
        <sz val="10"/>
        <rFont val="Arial Unicode MS"/>
        <family val="0"/>
      </rPr>
      <t xml:space="preserve"> </t>
    </r>
  </si>
  <si>
    <r>
      <t xml:space="preserve">  3  3  2007 23 32 30.00  163  1  2.0935  +00 16 40.1160   63.062609058  -12.63    0.30   180.30</t>
    </r>
    <r>
      <rPr>
        <b/>
        <sz val="10"/>
        <rFont val="Arial Unicode MS"/>
        <family val="0"/>
      </rPr>
      <t xml:space="preserve"> </t>
    </r>
  </si>
  <si>
    <r>
      <t xml:space="preserve">  3  3  2007 23 33  0.00  163  1 17.1382  +00 16 38.7248   63.062721845  -12.63    0.30   180.30</t>
    </r>
    <r>
      <rPr>
        <b/>
        <sz val="10"/>
        <rFont val="Arial Unicode MS"/>
        <family val="0"/>
      </rPr>
      <t xml:space="preserve"> </t>
    </r>
  </si>
  <si>
    <r>
      <t xml:space="preserve">  3  3  2007 23 33 30.00  163  1 32.1823  +00 16 37.3337   63.062834620  -12.63    0.30   180.30</t>
    </r>
    <r>
      <rPr>
        <b/>
        <sz val="10"/>
        <rFont val="Arial Unicode MS"/>
        <family val="0"/>
      </rPr>
      <t xml:space="preserve"> </t>
    </r>
  </si>
  <si>
    <r>
      <t xml:space="preserve">  3  3  2007 23 34  0.00  163  1 47.2268  +00 16 35.9425   63.062947388  -12.63    0.30   180.30</t>
    </r>
    <r>
      <rPr>
        <b/>
        <sz val="10"/>
        <rFont val="Arial Unicode MS"/>
        <family val="0"/>
      </rPr>
      <t xml:space="preserve"> </t>
    </r>
  </si>
  <si>
    <r>
      <t xml:space="preserve">  3  3  2007 23 34 30.00  163  2  2.2714  +00 16 34.5513   63.063060148  -12.63    0.30   180.30</t>
    </r>
    <r>
      <rPr>
        <b/>
        <sz val="10"/>
        <rFont val="Arial Unicode MS"/>
        <family val="0"/>
      </rPr>
      <t xml:space="preserve"> </t>
    </r>
  </si>
  <si>
    <r>
      <t xml:space="preserve">  3  3  2007 23 35  0.00  163  2 17.3159  +00 16 33.1601   63.063172899  -12.63    0.30   180.30</t>
    </r>
    <r>
      <rPr>
        <b/>
        <sz val="10"/>
        <rFont val="Arial Unicode MS"/>
        <family val="0"/>
      </rPr>
      <t xml:space="preserve"> </t>
    </r>
  </si>
  <si>
    <r>
      <t xml:space="preserve">  3  3  2007 23 35 30.00  163  2 32.3603  +00 16 31.7690   63.063285641  -12.63    0.30   180.30</t>
    </r>
    <r>
      <rPr>
        <b/>
        <sz val="10"/>
        <rFont val="Arial Unicode MS"/>
        <family val="0"/>
      </rPr>
      <t xml:space="preserve"> </t>
    </r>
  </si>
  <si>
    <r>
      <t xml:space="preserve">  3  3  2007 23 36  0.00  163  2 47.4046  +00 16 30.3778   63.063398374  -12.62    0.31   180.31</t>
    </r>
    <r>
      <rPr>
        <b/>
        <sz val="10"/>
        <rFont val="Arial Unicode MS"/>
        <family val="0"/>
      </rPr>
      <t xml:space="preserve"> </t>
    </r>
  </si>
  <si>
    <r>
      <t xml:space="preserve">  3  3  2007 23 36 30.00  163  3  2.4490  +00 16 28.9866   63.063511097  -12.62    0.31   180.31</t>
    </r>
    <r>
      <rPr>
        <b/>
        <sz val="10"/>
        <rFont val="Arial Unicode MS"/>
        <family val="0"/>
      </rPr>
      <t xml:space="preserve"> </t>
    </r>
  </si>
  <si>
    <r>
      <t xml:space="preserve">  3  3  2007 23 37  0.00  163  3 17.4932  +00 16 27.5954   63.063623812  -12.62    0.31   180.31</t>
    </r>
    <r>
      <rPr>
        <b/>
        <sz val="10"/>
        <rFont val="Arial Unicode MS"/>
        <family val="0"/>
      </rPr>
      <t xml:space="preserve"> </t>
    </r>
  </si>
  <si>
    <r>
      <t xml:space="preserve">  3  3  2007 23 37 30.00  163  3 32.5374  +00 16 26.2043   63.063736518  -12.62    0.31   180.31</t>
    </r>
    <r>
      <rPr>
        <b/>
        <sz val="10"/>
        <rFont val="Arial Unicode MS"/>
        <family val="0"/>
      </rPr>
      <t xml:space="preserve"> </t>
    </r>
  </si>
  <si>
    <r>
      <t xml:space="preserve">  3  3  2007 23 38  0.00  163  3 47.5816  +00 16 24.8131   63.063849215  -12.62    0.31   180.31</t>
    </r>
    <r>
      <rPr>
        <b/>
        <sz val="10"/>
        <rFont val="Arial Unicode MS"/>
        <family val="0"/>
      </rPr>
      <t xml:space="preserve"> </t>
    </r>
  </si>
  <si>
    <r>
      <t xml:space="preserve">  3  3  2007 23 38 30.00  163  4  2.6257  +00 16 23.4219   63.063961903  -12.62    0.31   180.31</t>
    </r>
    <r>
      <rPr>
        <b/>
        <sz val="10"/>
        <rFont val="Arial Unicode MS"/>
        <family val="0"/>
      </rPr>
      <t xml:space="preserve"> </t>
    </r>
  </si>
  <si>
    <r>
      <t xml:space="preserve">  3  3  2007 23 39  0.00  163  4 17.6697  +00 16 22.0307   63.064074582  -12.62    0.31   180.31</t>
    </r>
    <r>
      <rPr>
        <b/>
        <sz val="10"/>
        <rFont val="Arial Unicode MS"/>
        <family val="0"/>
      </rPr>
      <t xml:space="preserve"> </t>
    </r>
  </si>
  <si>
    <r>
      <t xml:space="preserve">  3  3  2007 23 39 30.00  163  4 32.7137  +00 16 20.6396   63.064187252  -12.62    0.32   180.32</t>
    </r>
    <r>
      <rPr>
        <b/>
        <sz val="10"/>
        <rFont val="Arial Unicode MS"/>
        <family val="0"/>
      </rPr>
      <t xml:space="preserve"> </t>
    </r>
  </si>
  <si>
    <r>
      <t xml:space="preserve">  3  3  2007 23 40  0.00  163  4 47.7576  +00 16 19.2484   63.064299913  -12.62    0.32   180.32</t>
    </r>
    <r>
      <rPr>
        <b/>
        <sz val="10"/>
        <rFont val="Arial Unicode MS"/>
        <family val="0"/>
      </rPr>
      <t xml:space="preserve"> </t>
    </r>
  </si>
  <si>
    <r>
      <t xml:space="preserve">  3  3  2007 23 40 30.00  163  5  2.8015  +00 16 17.8572   63.064412565  -12.62    0.32   180.32</t>
    </r>
    <r>
      <rPr>
        <b/>
        <sz val="10"/>
        <rFont val="Arial Unicode MS"/>
        <family val="0"/>
      </rPr>
      <t xml:space="preserve"> </t>
    </r>
  </si>
  <si>
    <r>
      <t xml:space="preserve">  3  3  2007 23 41  0.00  163  5 17.8453  +00 16 16.4660   63.064525208  -12.62    0.32   180.32</t>
    </r>
    <r>
      <rPr>
        <b/>
        <sz val="10"/>
        <rFont val="Arial Unicode MS"/>
        <family val="0"/>
      </rPr>
      <t xml:space="preserve"> </t>
    </r>
  </si>
  <si>
    <r>
      <t xml:space="preserve">  3  3  2007 23 41 30.00  163  5 32.8891  +00 16 15.0749   63.064637842  -12.62    0.32   180.32</t>
    </r>
    <r>
      <rPr>
        <b/>
        <sz val="10"/>
        <rFont val="Arial Unicode MS"/>
        <family val="0"/>
      </rPr>
      <t xml:space="preserve"> </t>
    </r>
  </si>
  <si>
    <r>
      <t xml:space="preserve">  3  3  2007 23 42  0.00  163  5 47.9322  +00 16 13.6837   63.064750464  -12.62    0.32   180.32</t>
    </r>
    <r>
      <rPr>
        <b/>
        <sz val="10"/>
        <rFont val="Arial Unicode MS"/>
        <family val="0"/>
      </rPr>
      <t xml:space="preserve"> </t>
    </r>
  </si>
  <si>
    <r>
      <t xml:space="preserve">  3  3  2007 23 42 30.00  163  6  2.9758  +00 16 12.2925   63.064863080  -12.62    0.33   180.33</t>
    </r>
    <r>
      <rPr>
        <b/>
        <sz val="10"/>
        <rFont val="Arial Unicode MS"/>
        <family val="0"/>
      </rPr>
      <t xml:space="preserve"> </t>
    </r>
  </si>
  <si>
    <r>
      <t xml:space="preserve">  3  3  2007 23 43  0.00  163  6 18.0194  +00 16 10.9013   63.064975687  -12.62    0.33   180.33</t>
    </r>
    <r>
      <rPr>
        <b/>
        <sz val="10"/>
        <rFont val="Arial Unicode MS"/>
        <family val="0"/>
      </rPr>
      <t xml:space="preserve"> </t>
    </r>
  </si>
  <si>
    <r>
      <t xml:space="preserve">  3  3  2007 23 43 30.00  163  6 33.0630  +00 16  9.5101   63.065088285  -12.62    0.33   180.33</t>
    </r>
    <r>
      <rPr>
        <b/>
        <sz val="10"/>
        <rFont val="Arial Unicode MS"/>
        <family val="0"/>
      </rPr>
      <t xml:space="preserve"> </t>
    </r>
  </si>
  <si>
    <r>
      <t xml:space="preserve">  3  3  2007 23 44  0.00  163  6 48.1065  +00 16  8.1190   63.065200874  -12.62    0.33   180.33</t>
    </r>
    <r>
      <rPr>
        <b/>
        <sz val="10"/>
        <rFont val="Arial Unicode MS"/>
        <family val="0"/>
      </rPr>
      <t xml:space="preserve"> </t>
    </r>
  </si>
  <si>
    <r>
      <t xml:space="preserve">  3  3  2007 23 44 30.00  163  7  3.1499  +00 16  6.7278   63.065313454  -12.62    0.33   180.33</t>
    </r>
    <r>
      <rPr>
        <b/>
        <sz val="10"/>
        <rFont val="Arial Unicode MS"/>
        <family val="0"/>
      </rPr>
      <t xml:space="preserve"> </t>
    </r>
  </si>
  <si>
    <r>
      <t xml:space="preserve">  3  3  2007 23 45  0.00  163  7 18.1933  +00 16  5.3366   63.065426025  -12.62    0.34   180.34</t>
    </r>
    <r>
      <rPr>
        <b/>
        <sz val="10"/>
        <rFont val="Arial Unicode MS"/>
        <family val="0"/>
      </rPr>
      <t xml:space="preserve"> </t>
    </r>
  </si>
  <si>
    <r>
      <t xml:space="preserve">  3  3  2007 23 45 30.00  163  7 33.2366  +00 16  3.9454   63.065538587  -12.62    0.34   180.34</t>
    </r>
    <r>
      <rPr>
        <b/>
        <sz val="10"/>
        <rFont val="Arial Unicode MS"/>
        <family val="0"/>
      </rPr>
      <t xml:space="preserve"> </t>
    </r>
  </si>
  <si>
    <r>
      <t xml:space="preserve">  3  3  2007 23 46  0.00  163  7 48.2799  +00 16  2.5543   63.065651140  -12.62    0.34   180.34</t>
    </r>
    <r>
      <rPr>
        <b/>
        <sz val="10"/>
        <rFont val="Arial Unicode MS"/>
        <family val="0"/>
      </rPr>
      <t xml:space="preserve"> </t>
    </r>
  </si>
  <si>
    <r>
      <t xml:space="preserve">  3  3  2007 23 46 30.00  163  8  3.3231  +00 16  1.1631   63.065763684  -12.62    0.34   180.34</t>
    </r>
    <r>
      <rPr>
        <b/>
        <sz val="10"/>
        <rFont val="Arial Unicode MS"/>
        <family val="0"/>
      </rPr>
      <t xml:space="preserve"> </t>
    </r>
  </si>
  <si>
    <r>
      <t xml:space="preserve">  3  3  2007 23 47  0.00  163  8 18.3663  +00 15 59.7719   63.065876219  -12.62    0.34   180.34</t>
    </r>
    <r>
      <rPr>
        <b/>
        <sz val="10"/>
        <rFont val="Arial Unicode MS"/>
        <family val="0"/>
      </rPr>
      <t xml:space="preserve"> </t>
    </r>
  </si>
  <si>
    <r>
      <t xml:space="preserve">  3  3  2007 23 47 30.00  163  8 33.4094  +00 15 58.3807   63.065988746  -12.62    0.35   180.35</t>
    </r>
    <r>
      <rPr>
        <b/>
        <sz val="10"/>
        <rFont val="Arial Unicode MS"/>
        <family val="0"/>
      </rPr>
      <t xml:space="preserve"> </t>
    </r>
  </si>
  <si>
    <r>
      <t xml:space="preserve">  3  3  2007 23 48  0.00  163  8 48.4524  +00 15 56.9895   63.066101263  -12.62    0.35   180.35</t>
    </r>
    <r>
      <rPr>
        <b/>
        <sz val="10"/>
        <rFont val="Arial Unicode MS"/>
        <family val="0"/>
      </rPr>
      <t xml:space="preserve"> </t>
    </r>
  </si>
  <si>
    <r>
      <t xml:space="preserve">  3  3  2007 23 48 30.00  163  9  3.4954  +00 15 55.5983   63.066213771  -12.62    0.35   180.35</t>
    </r>
    <r>
      <rPr>
        <b/>
        <sz val="10"/>
        <rFont val="Arial Unicode MS"/>
        <family val="0"/>
      </rPr>
      <t xml:space="preserve"> </t>
    </r>
  </si>
  <si>
    <r>
      <t xml:space="preserve">  3  3  2007 23 49  0.00  163  9 18.5384  +00 15 54.2072   63.066326270  -12.62    0.35   180.35</t>
    </r>
    <r>
      <rPr>
        <b/>
        <sz val="10"/>
        <rFont val="Arial Unicode MS"/>
        <family val="0"/>
      </rPr>
      <t xml:space="preserve"> </t>
    </r>
  </si>
  <si>
    <r>
      <t xml:space="preserve">  3  3  2007 23 49 30.00  163  9 33.5812  +00 15 52.8160   63.066438760  -12.62    0.35   180.36</t>
    </r>
    <r>
      <rPr>
        <b/>
        <sz val="10"/>
        <rFont val="Arial Unicode MS"/>
        <family val="0"/>
      </rPr>
      <t xml:space="preserve"> </t>
    </r>
  </si>
  <si>
    <r>
      <t xml:space="preserve">  3  3  2007 23 50  0.00  163  9 48.6234  +00 15 51.4248   63.066551238  -12.62    0.36   180.36</t>
    </r>
    <r>
      <rPr>
        <b/>
        <sz val="10"/>
        <rFont val="Arial Unicode MS"/>
        <family val="0"/>
      </rPr>
      <t xml:space="preserve"> </t>
    </r>
  </si>
  <si>
    <r>
      <t xml:space="preserve">  3  3  2007 23 50 30.00  163 10  3.6662  +00 15 50.0336   63.066663710  -12.62    0.36   180.36</t>
    </r>
    <r>
      <rPr>
        <b/>
        <sz val="10"/>
        <rFont val="Arial Unicode MS"/>
        <family val="0"/>
      </rPr>
      <t xml:space="preserve"> </t>
    </r>
  </si>
  <si>
    <r>
      <t xml:space="preserve">  3  3  2007 23 51  0.00  163 10 18.7090  +00 15 48.6424   63.066776173  -12.62    0.36   180.36</t>
    </r>
    <r>
      <rPr>
        <b/>
        <sz val="10"/>
        <rFont val="Arial Unicode MS"/>
        <family val="0"/>
      </rPr>
      <t xml:space="preserve"> </t>
    </r>
  </si>
  <si>
    <r>
      <t xml:space="preserve">  3  3  2007 23 51 30.00  163 10 33.7516  +00 15 47.2513   63.066888627  -12.62    0.36   180.36</t>
    </r>
    <r>
      <rPr>
        <b/>
        <sz val="10"/>
        <rFont val="Arial Unicode MS"/>
        <family val="0"/>
      </rPr>
      <t xml:space="preserve"> </t>
    </r>
  </si>
  <si>
    <r>
      <t xml:space="preserve">  3  3  2007 23 52  0.00  163 10 48.7942  +00 15 45.8601   63.067001072  -12.62    0.37   180.37</t>
    </r>
    <r>
      <rPr>
        <b/>
        <sz val="10"/>
        <rFont val="Arial Unicode MS"/>
        <family val="0"/>
      </rPr>
      <t xml:space="preserve"> </t>
    </r>
  </si>
  <si>
    <r>
      <t xml:space="preserve">  3  3  2007 23 52 30.00  163 11  3.8368  +00 15 44.4689   63.067113508  -12.62    0.37   180.37</t>
    </r>
    <r>
      <rPr>
        <b/>
        <sz val="10"/>
        <rFont val="Arial Unicode MS"/>
        <family val="0"/>
      </rPr>
      <t xml:space="preserve"> </t>
    </r>
  </si>
  <si>
    <r>
      <t xml:space="preserve">  3  3  2007 23 53  0.00  163 11 18.8793  +00 15 43.0777   63.067225936  -12.62    0.37   180.37</t>
    </r>
    <r>
      <rPr>
        <b/>
        <sz val="10"/>
        <rFont val="Arial Unicode MS"/>
        <family val="0"/>
      </rPr>
      <t xml:space="preserve"> </t>
    </r>
  </si>
  <si>
    <r>
      <t xml:space="preserve">  3  3  2007 23 53 30.00  163 11 33.9217  +00 15 41.6865   63.067338354  -12.62    0.37   180.37</t>
    </r>
    <r>
      <rPr>
        <b/>
        <sz val="10"/>
        <rFont val="Arial Unicode MS"/>
        <family val="0"/>
      </rPr>
      <t xml:space="preserve"> </t>
    </r>
  </si>
  <si>
    <r>
      <t xml:space="preserve">  3  3  2007 23 54  0.00  163 11 48.9641  +00 15 40.2953   63.067450763  -12.62    0.38   180.38</t>
    </r>
    <r>
      <rPr>
        <b/>
        <sz val="10"/>
        <rFont val="Arial Unicode MS"/>
        <family val="0"/>
      </rPr>
      <t xml:space="preserve"> </t>
    </r>
  </si>
  <si>
    <r>
      <t xml:space="preserve">  3  3  2007 23 54 30.00  163 12  4.0065  +00 15 38.9042   63.067563163  -12.62    0.38   180.38</t>
    </r>
    <r>
      <rPr>
        <b/>
        <sz val="10"/>
        <rFont val="Arial Unicode MS"/>
        <family val="0"/>
      </rPr>
      <t xml:space="preserve"> </t>
    </r>
  </si>
  <si>
    <r>
      <t xml:space="preserve">  3  3  2007 23 55  0.00  163 12 19.0488  +00 15 37.5130   63.067675554  -12.62    0.38   180.38</t>
    </r>
    <r>
      <rPr>
        <b/>
        <sz val="10"/>
        <rFont val="Arial Unicode MS"/>
        <family val="0"/>
      </rPr>
      <t xml:space="preserve"> </t>
    </r>
  </si>
  <si>
    <r>
      <t xml:space="preserve">  3  3  2007 22 58  0.00  162 43 43.8789  +00 18 16.1053   63.054805135  -12.62    0.34   179.66</t>
    </r>
    <r>
      <rPr>
        <b/>
        <sz val="10"/>
        <rFont val="Arial Unicode MS"/>
        <family val="0"/>
      </rPr>
      <t xml:space="preserve"> </t>
    </r>
  </si>
  <si>
    <r>
      <t xml:space="preserve">  3  3  2007 22 58 30.00  162 43 58.9274  +00 18 14.7142   63.054918540  -12.62    0.34   179.66</t>
    </r>
    <r>
      <rPr>
        <b/>
        <sz val="10"/>
        <rFont val="Arial Unicode MS"/>
        <family val="0"/>
      </rPr>
      <t xml:space="preserve"> </t>
    </r>
  </si>
  <si>
    <r>
      <t xml:space="preserve">  3  3  2007 22 59  0.00  162 44 13.9758  +00 18 13.3231   63.055031936  -12.62    0.34   179.66</t>
    </r>
    <r>
      <rPr>
        <b/>
        <sz val="10"/>
        <rFont val="Arial Unicode MS"/>
        <family val="0"/>
      </rPr>
      <t xml:space="preserve"> </t>
    </r>
  </si>
  <si>
    <r>
      <t xml:space="preserve">  3  3  2007 22 59 30.00  162 44 29.0242  +00 18 11.9319   63.055145323  -12.62    0.34   179.66</t>
    </r>
    <r>
      <rPr>
        <b/>
        <sz val="10"/>
        <rFont val="Arial Unicode MS"/>
        <family val="0"/>
      </rPr>
      <t xml:space="preserve"> </t>
    </r>
  </si>
  <si>
    <r>
      <t xml:space="preserve">  3  3  2007 23  0  0.00  162 44 44.0719  +00 18 10.5408   63.055258699  -12.62    0.33   179.66</t>
    </r>
    <r>
      <rPr>
        <b/>
        <sz val="10"/>
        <rFont val="Arial Unicode MS"/>
        <family val="0"/>
      </rPr>
      <t xml:space="preserve"> </t>
    </r>
  </si>
  <si>
    <r>
      <t xml:space="preserve">  3  3  2007 23  0 30.00  162 44 59.1202  +00 18  9.1497   63.055372068  -12.62    0.33   179.67</t>
    </r>
    <r>
      <rPr>
        <b/>
        <sz val="10"/>
        <rFont val="Arial Unicode MS"/>
        <family val="0"/>
      </rPr>
      <t xml:space="preserve"> </t>
    </r>
  </si>
  <si>
    <r>
      <t xml:space="preserve">  3  3  2007 23  1  0.00  162 45 14.1684  +00 18  7.7586   63.055485428  -12.62    0.33   179.67</t>
    </r>
    <r>
      <rPr>
        <b/>
        <sz val="10"/>
        <rFont val="Arial Unicode MS"/>
        <family val="0"/>
      </rPr>
      <t xml:space="preserve"> </t>
    </r>
  </si>
  <si>
    <r>
      <t xml:space="preserve">  3  3  2007 23  1 30.00  162 45 29.2166  +00 18  6.3674   63.055598779  -12.62    0.33   179.67</t>
    </r>
    <r>
      <rPr>
        <b/>
        <sz val="10"/>
        <rFont val="Arial Unicode MS"/>
        <family val="0"/>
      </rPr>
      <t xml:space="preserve"> </t>
    </r>
  </si>
  <si>
    <r>
      <t xml:space="preserve">  3  3  2007 23  2  0.00  162 45 44.2647  +00 18  4.9763   63.055712122  -12.62    0.33   179.67</t>
    </r>
    <r>
      <rPr>
        <b/>
        <sz val="10"/>
        <rFont val="Arial Unicode MS"/>
        <family val="0"/>
      </rPr>
      <t xml:space="preserve"> </t>
    </r>
  </si>
  <si>
    <r>
      <t xml:space="preserve">  3  3  2007 23  2 30.00  162 45 59.3128  +00 18  3.5852   63.055825455  -12.62    0.32   180.33</t>
    </r>
    <r>
      <rPr>
        <b/>
        <sz val="10"/>
        <rFont val="Arial Unicode MS"/>
        <family val="0"/>
      </rPr>
      <t xml:space="preserve"> </t>
    </r>
  </si>
  <si>
    <r>
      <t xml:space="preserve">  3  3  2007 23  3  0.00  162 46 14.3608  +00 18  2.1940   63.055938779  -12.62    0.32   180.32</t>
    </r>
    <r>
      <rPr>
        <b/>
        <sz val="10"/>
        <rFont val="Arial Unicode MS"/>
        <family val="0"/>
      </rPr>
      <t xml:space="preserve"> </t>
    </r>
  </si>
  <si>
    <r>
      <t xml:space="preserve">  3  3  2007 23  3 30.00  162 46 29.4087  +00 18  0.8029   63.056052095  -12.62    0.32   180.32</t>
    </r>
    <r>
      <rPr>
        <b/>
        <sz val="10"/>
        <rFont val="Arial Unicode MS"/>
        <family val="0"/>
      </rPr>
      <t xml:space="preserve"> </t>
    </r>
  </si>
  <si>
    <r>
      <t xml:space="preserve">  3  3  2007 23  4  0.00  162 46 44.4566  +00 17 59.4118   63.056165401  -12.62    0.32   180.32</t>
    </r>
    <r>
      <rPr>
        <b/>
        <sz val="10"/>
        <rFont val="Arial Unicode MS"/>
        <family val="0"/>
      </rPr>
      <t xml:space="preserve"> </t>
    </r>
  </si>
  <si>
    <r>
      <t xml:space="preserve">  3  3  2007 23  4 30.00  162 46 59.5044  +00 17 58.0206   63.056278699  -12.62    0.32   180.32</t>
    </r>
    <r>
      <rPr>
        <b/>
        <sz val="10"/>
        <rFont val="Arial Unicode MS"/>
        <family val="0"/>
      </rPr>
      <t xml:space="preserve"> </t>
    </r>
  </si>
  <si>
    <r>
      <t xml:space="preserve">  3  3  2007 23  5  0.00  162 47 14.5522  +00 17 56.6295   63.056391987  -12.62    0.32   180.32</t>
    </r>
    <r>
      <rPr>
        <b/>
        <sz val="10"/>
        <rFont val="Arial Unicode MS"/>
        <family val="0"/>
      </rPr>
      <t xml:space="preserve"> </t>
    </r>
  </si>
  <si>
    <r>
      <t xml:space="preserve">  3  3  2007 23  5 30.00  162 47 29.6000  +00 17 55.2384   63.056505267  -12.62    0.31   180.32</t>
    </r>
    <r>
      <rPr>
        <b/>
        <sz val="10"/>
        <rFont val="Arial Unicode MS"/>
        <family val="0"/>
      </rPr>
      <t xml:space="preserve"> </t>
    </r>
  </si>
  <si>
    <r>
      <t xml:space="preserve">  3  3  2007 23  6  0.00  162 47 44.6476  +00 17 53.8472   63.056618538  -12.62    0.31   180.31</t>
    </r>
    <r>
      <rPr>
        <b/>
        <sz val="10"/>
        <rFont val="Arial Unicode MS"/>
        <family val="0"/>
      </rPr>
      <t xml:space="preserve"> </t>
    </r>
  </si>
  <si>
    <r>
      <t xml:space="preserve">  3  3  2007 23  6 30.00  162 47 59.6953  +00 17 52.4561   63.056731800  -12.62    0.31   180.31</t>
    </r>
    <r>
      <rPr>
        <b/>
        <sz val="10"/>
        <rFont val="Arial Unicode MS"/>
        <family val="0"/>
      </rPr>
      <t xml:space="preserve"> </t>
    </r>
  </si>
  <si>
    <r>
      <t xml:space="preserve">  3  3  2007 23  7  0.00  162 48 14.7428  +00 17 51.0650   63.056845052  -12.62    0.31   180.31</t>
    </r>
    <r>
      <rPr>
        <b/>
        <sz val="10"/>
        <rFont val="Arial Unicode MS"/>
        <family val="0"/>
      </rPr>
      <t xml:space="preserve"> </t>
    </r>
  </si>
  <si>
    <r>
      <t xml:space="preserve">  3  3  2007 23  7 30.00  162 48 29.7903  +00 17 49.6738   63.056958296  -12.62    0.31   180.31</t>
    </r>
    <r>
      <rPr>
        <b/>
        <sz val="10"/>
        <rFont val="Arial Unicode MS"/>
        <family val="0"/>
      </rPr>
      <t xml:space="preserve"> </t>
    </r>
  </si>
  <si>
    <r>
      <t xml:space="preserve">  3  3  2007 23  8  0.00  162 48 44.8378  +00 17 48.2827   63.057071531  -12.63    0.31   180.31</t>
    </r>
    <r>
      <rPr>
        <b/>
        <sz val="10"/>
        <rFont val="Arial Unicode MS"/>
        <family val="0"/>
      </rPr>
      <t xml:space="preserve"> </t>
    </r>
  </si>
  <si>
    <r>
      <t xml:space="preserve">  3  3  2007 23  8 30.00  162 48 59.8845  +00 17 46.8915   63.057184755  -12.63    0.31   180.31</t>
    </r>
    <r>
      <rPr>
        <b/>
        <sz val="10"/>
        <rFont val="Arial Unicode MS"/>
        <family val="0"/>
      </rPr>
      <t xml:space="preserve"> </t>
    </r>
  </si>
  <si>
    <r>
      <t xml:space="preserve">  3  3  2007 23  9  0.00  162 49 14.9319  +00 17 45.5004   63.057297972  -12.63    0.30   180.31</t>
    </r>
    <r>
      <rPr>
        <b/>
        <sz val="10"/>
        <rFont val="Arial Unicode MS"/>
        <family val="0"/>
      </rPr>
      <t xml:space="preserve"> </t>
    </r>
  </si>
  <si>
    <r>
      <t xml:space="preserve">  3  3  2007 23  9 30.00  162 49 29.9792  +00 17 44.1093   63.057411180  -12.63    0.30   180.30</t>
    </r>
    <r>
      <rPr>
        <b/>
        <sz val="10"/>
        <rFont val="Arial Unicode MS"/>
        <family val="0"/>
      </rPr>
      <t xml:space="preserve"> </t>
    </r>
  </si>
  <si>
    <r>
      <t xml:space="preserve">  3  3  2007 23 10  0.00  162 49 45.0264  +00 17 42.7181   63.057524379  -12.63    0.30   180.30</t>
    </r>
    <r>
      <rPr>
        <b/>
        <sz val="10"/>
        <rFont val="Arial Unicode MS"/>
        <family val="0"/>
      </rPr>
      <t xml:space="preserve"> </t>
    </r>
  </si>
  <si>
    <r>
      <t xml:space="preserve">  3  3  2007 23 10 30.00  162 50  0.0736  +00 17 41.3270   63.057637569  -12.63    0.30   180.30</t>
    </r>
    <r>
      <rPr>
        <b/>
        <sz val="10"/>
        <rFont val="Arial Unicode MS"/>
        <family val="0"/>
      </rPr>
      <t xml:space="preserve"> </t>
    </r>
  </si>
  <si>
    <r>
      <t xml:space="preserve">  3  3  2007 23 11  0.00  162 50 15.1207  +00 17 39.9358   63.057750750  -12.63    0.30   180.30</t>
    </r>
    <r>
      <rPr>
        <b/>
        <sz val="10"/>
        <rFont val="Arial Unicode MS"/>
        <family val="0"/>
      </rPr>
      <t xml:space="preserve"> </t>
    </r>
  </si>
  <si>
    <r>
      <t xml:space="preserve">  3  3  2007 23 11 30.00  162 50 30.1678  +00 17 38.5447   63.057863922  -12.63    0.30   180.30</t>
    </r>
    <r>
      <rPr>
        <b/>
        <sz val="10"/>
        <rFont val="Arial Unicode MS"/>
        <family val="0"/>
      </rPr>
      <t xml:space="preserve"> </t>
    </r>
  </si>
  <si>
    <r>
      <t xml:space="preserve">  3  3  2007 23 12  0.00  162 50 45.2148  +00 17 37.1535   63.057977086  -12.63    0.30   180.30</t>
    </r>
    <r>
      <rPr>
        <b/>
        <sz val="10"/>
        <rFont val="Arial Unicode MS"/>
        <family val="0"/>
      </rPr>
      <t xml:space="preserve"> </t>
    </r>
  </si>
  <si>
    <r>
      <t xml:space="preserve">  3  3  2007 23 12 30.00  162 51  0.2617  +00 17 35.7624   63.058090240  -12.63    0.30   180.30</t>
    </r>
    <r>
      <rPr>
        <b/>
        <sz val="10"/>
        <rFont val="Arial Unicode MS"/>
        <family val="0"/>
      </rPr>
      <t xml:space="preserve"> </t>
    </r>
  </si>
  <si>
    <r>
      <t xml:space="preserve">  3  3  2007 23 13  0.00  162 51 15.3086  +00 17 34.3712   63.058203385  -12.63    0.30   180.30</t>
    </r>
    <r>
      <rPr>
        <b/>
        <sz val="10"/>
        <rFont val="Arial Unicode MS"/>
        <family val="0"/>
      </rPr>
      <t xml:space="preserve"> </t>
    </r>
  </si>
  <si>
    <r>
      <t xml:space="preserve">  3  3  2007 23 13 30.00  162 51 30.3555  +00 17 32.9801   63.058316522  -12.63    0.29   180.30</t>
    </r>
    <r>
      <rPr>
        <b/>
        <sz val="10"/>
        <rFont val="Arial Unicode MS"/>
        <family val="0"/>
      </rPr>
      <t xml:space="preserve"> </t>
    </r>
  </si>
  <si>
    <r>
      <t xml:space="preserve">  3  3  2007 23 14  0.00  162 51 45.4023  +00 17 31.5889   63.058429649  -12.63    0.29   180.29</t>
    </r>
    <r>
      <rPr>
        <b/>
        <sz val="10"/>
        <rFont val="Arial Unicode MS"/>
        <family val="0"/>
      </rPr>
      <t xml:space="preserve"> </t>
    </r>
  </si>
  <si>
    <r>
      <t xml:space="preserve">  3  3  2007 23 14 30.00  162 52  0.4490  +00 17 30.1978   63.058542768  -12.63    0.29   180.29</t>
    </r>
    <r>
      <rPr>
        <b/>
        <sz val="10"/>
        <rFont val="Arial Unicode MS"/>
        <family val="0"/>
      </rPr>
      <t xml:space="preserve"> </t>
    </r>
  </si>
  <si>
    <r>
      <t xml:space="preserve">  3  3  2007 23 15  0.00  162 52 15.4957  +00 17 28.8066   63.058655877  -12.63    0.29   180.29</t>
    </r>
    <r>
      <rPr>
        <b/>
        <sz val="10"/>
        <rFont val="Arial Unicode MS"/>
        <family val="0"/>
      </rPr>
      <t xml:space="preserve"> </t>
    </r>
  </si>
  <si>
    <r>
      <t xml:space="preserve">  3  3  2007 23 15 30.00  162 52 30.5423  +00 17 27.4155   63.058768978  -12.63    0.29   180.29</t>
    </r>
    <r>
      <rPr>
        <b/>
        <sz val="10"/>
        <rFont val="Arial Unicode MS"/>
        <family val="0"/>
      </rPr>
      <t xml:space="preserve"> </t>
    </r>
  </si>
  <si>
    <r>
      <t xml:space="preserve">  3  3  2007 23 16  0.00  162 52 45.5889  +00 17 26.0243   63.058882070  -12.63    0.29   180.29</t>
    </r>
    <r>
      <rPr>
        <b/>
        <sz val="10"/>
        <rFont val="Arial Unicode MS"/>
        <family val="0"/>
      </rPr>
      <t xml:space="preserve"> </t>
    </r>
  </si>
  <si>
    <r>
      <t xml:space="preserve">  3  3  2007 23 16 30.00  162 53  0.6354  +00 17 24.6332   63.058995152  -12.63    0.29   180.29</t>
    </r>
    <r>
      <rPr>
        <b/>
        <sz val="10"/>
        <rFont val="Arial Unicode MS"/>
        <family val="0"/>
      </rPr>
      <t xml:space="preserve"> </t>
    </r>
  </si>
  <si>
    <r>
      <t xml:space="preserve">  4  3  2007  0 14 30.00  163 22  5.6540  +00 14 43.2568   63.072051774  -12.61    0.49   180.49</t>
    </r>
    <r>
      <rPr>
        <b/>
        <sz val="10"/>
        <rFont val="Arial Unicode MS"/>
        <family val="0"/>
      </rPr>
      <t xml:space="preserve"> </t>
    </r>
  </si>
  <si>
    <r>
      <t xml:space="preserve">  4  3  2007  0 15  0.00  163 22 20.6941  +00 14 41.8656   63.072163805  -12.61    0.50   180.50</t>
    </r>
    <r>
      <rPr>
        <b/>
        <sz val="10"/>
        <rFont val="Arial Unicode MS"/>
        <family val="0"/>
      </rPr>
      <t xml:space="preserve"> </t>
    </r>
  </si>
  <si>
    <r>
      <t xml:space="preserve">  4  3  2007  0 15 30.00  163 22 35.7335  +00 14 40.4744   63.072275822  -12.61    0.50   180.50</t>
    </r>
    <r>
      <rPr>
        <b/>
        <sz val="10"/>
        <rFont val="Arial Unicode MS"/>
        <family val="0"/>
      </rPr>
      <t xml:space="preserve"> </t>
    </r>
  </si>
  <si>
    <r>
      <t xml:space="preserve">  4  3  2007  0 16  0.00  163 22 50.7735  +00 14 39.0832   63.072387834  -12.61    0.50   180.50</t>
    </r>
    <r>
      <rPr>
        <b/>
        <sz val="10"/>
        <rFont val="Arial Unicode MS"/>
        <family val="0"/>
      </rPr>
      <t xml:space="preserve"> </t>
    </r>
  </si>
  <si>
    <r>
      <t xml:space="preserve">  4  3  2007  0 16 30.00  163 23  5.8134  +00 14 37.6920   63.072499838  -12.61    0.50   180.51</t>
    </r>
    <r>
      <rPr>
        <b/>
        <sz val="10"/>
        <rFont val="Arial Unicode MS"/>
        <family val="0"/>
      </rPr>
      <t xml:space="preserve"> </t>
    </r>
  </si>
  <si>
    <r>
      <t xml:space="preserve">  4  3  2007  0 17  0.00  163 23 20.8533  +00 14 36.3009   63.072611832  -12.61    0.51   180.51</t>
    </r>
    <r>
      <rPr>
        <b/>
        <sz val="10"/>
        <rFont val="Arial Unicode MS"/>
        <family val="0"/>
      </rPr>
      <t xml:space="preserve"> </t>
    </r>
  </si>
  <si>
    <r>
      <t xml:space="preserve">  4  3  2007  0 17 30.00  163 23 35.8931  +00 14 34.9097   63.072723818  -12.61    0.51   180.51</t>
    </r>
    <r>
      <rPr>
        <b/>
        <sz val="10"/>
        <rFont val="Arial Unicode MS"/>
        <family val="0"/>
      </rPr>
      <t xml:space="preserve"> </t>
    </r>
  </si>
  <si>
    <r>
      <t xml:space="preserve">  4  3  2007  0 18  0.00  163 23 50.9329  +00 14 33.5185   63.072835794  -12.61    0.51   180.52</t>
    </r>
    <r>
      <rPr>
        <b/>
        <sz val="10"/>
        <rFont val="Arial Unicode MS"/>
        <family val="0"/>
      </rPr>
      <t xml:space="preserve"> </t>
    </r>
  </si>
  <si>
    <r>
      <t xml:space="preserve">  4  3  2007  0 18 30.00  163 24  5.9726  +00 14 32.1273   63.072947762  -12.61    0.52   180.52</t>
    </r>
    <r>
      <rPr>
        <b/>
        <sz val="10"/>
        <rFont val="Arial Unicode MS"/>
        <family val="0"/>
      </rPr>
      <t xml:space="preserve"> </t>
    </r>
  </si>
  <si>
    <r>
      <t xml:space="preserve">  4  3  2007  0 19  0.00  163 24 21.0123  +00 14 30.7361   63.073059720  -12.61    0.52   180.52</t>
    </r>
    <r>
      <rPr>
        <b/>
        <sz val="10"/>
        <rFont val="Arial Unicode MS"/>
        <family val="0"/>
      </rPr>
      <t xml:space="preserve"> </t>
    </r>
  </si>
  <si>
    <r>
      <t xml:space="preserve">  4  3  2007  0 19 30.00  163 24 36.0519  +00 14 29.3449   63.073171670  -12.61    0.52   180.53</t>
    </r>
    <r>
      <rPr>
        <b/>
        <sz val="10"/>
        <rFont val="Arial Unicode MS"/>
        <family val="0"/>
      </rPr>
      <t xml:space="preserve"> </t>
    </r>
  </si>
  <si>
    <r>
      <t xml:space="preserve">  4  3  2007  0 20  0.00  163 24 51.0914  +00 14 27.9538   63.073283610  -12.60    0.53   180.53</t>
    </r>
    <r>
      <rPr>
        <b/>
        <sz val="10"/>
        <rFont val="Arial Unicode MS"/>
        <family val="0"/>
      </rPr>
      <t xml:space="preserve"> </t>
    </r>
  </si>
  <si>
    <r>
      <t xml:space="preserve">  4  3  2007  0 20 30.00  163 25  6.1309  +00 14 26.5626   63.073395541  -12.60    0.53   180.53</t>
    </r>
    <r>
      <rPr>
        <b/>
        <sz val="10"/>
        <rFont val="Arial Unicode MS"/>
        <family val="0"/>
      </rPr>
      <t xml:space="preserve"> </t>
    </r>
  </si>
  <si>
    <r>
      <t xml:space="preserve">  4  3  2007  0 21  0.00  163 25 21.1704  +00 14 25.1714   63.073507464  -12.60    0.53   180.54</t>
    </r>
    <r>
      <rPr>
        <b/>
        <sz val="10"/>
        <rFont val="Arial Unicode MS"/>
        <family val="0"/>
      </rPr>
      <t xml:space="preserve"> </t>
    </r>
  </si>
  <si>
    <r>
      <t xml:space="preserve">  4  3  2007  0 21 30.00  163 25 36.2097  +00 14 23.7802   63.073619377  -12.60    0.54   180.54</t>
    </r>
    <r>
      <rPr>
        <b/>
        <sz val="10"/>
        <rFont val="Arial Unicode MS"/>
        <family val="0"/>
      </rPr>
      <t xml:space="preserve"> </t>
    </r>
  </si>
  <si>
    <r>
      <t xml:space="preserve">  4  3  2007  0 22  0.00  163 25 51.2491  +00 14 22.3890   63.073731281  -12.60    0.54   180.54</t>
    </r>
    <r>
      <rPr>
        <b/>
        <sz val="10"/>
        <rFont val="Arial Unicode MS"/>
        <family val="0"/>
      </rPr>
      <t xml:space="preserve"> </t>
    </r>
  </si>
  <si>
    <r>
      <t xml:space="preserve">  4  3  2007  0 22 30.00  163 26  6.2884  +00 14 20.9979   63.073843176  -12.60    0.54   180.54</t>
    </r>
    <r>
      <rPr>
        <b/>
        <sz val="10"/>
        <rFont val="Arial Unicode MS"/>
        <family val="0"/>
      </rPr>
      <t xml:space="preserve"> </t>
    </r>
  </si>
  <si>
    <r>
      <t xml:space="preserve">  4  3  2007  0 23  0.00  163 26 21.3276  +00 14 19.6067   63.073955062  -12.60    0.55   180.55</t>
    </r>
    <r>
      <rPr>
        <b/>
        <sz val="10"/>
        <rFont val="Arial Unicode MS"/>
        <family val="0"/>
      </rPr>
      <t xml:space="preserve"> </t>
    </r>
  </si>
  <si>
    <r>
      <t xml:space="preserve">  4  3  2007  0 23 30.00  163 26 36.3668  +00 14 18.2155   63.074066940  -12.60    0.55   180.55</t>
    </r>
    <r>
      <rPr>
        <b/>
        <sz val="10"/>
        <rFont val="Arial Unicode MS"/>
        <family val="0"/>
      </rPr>
      <t xml:space="preserve"> </t>
    </r>
  </si>
  <si>
    <r>
      <t xml:space="preserve">  4  3  2007  0 24  0.00  163 26 51.4052  +00 14 16.8243   63.074178803  -12.60    0.55   180.55</t>
    </r>
    <r>
      <rPr>
        <b/>
        <sz val="10"/>
        <rFont val="Arial Unicode MS"/>
        <family val="0"/>
      </rPr>
      <t xml:space="preserve"> </t>
    </r>
  </si>
  <si>
    <r>
      <t xml:space="preserve">  4  3  2007  0 24 30.00  163 27  6.4443  +00 14 15.4331   63.074290662  -12.60    0.56   180.56</t>
    </r>
    <r>
      <rPr>
        <b/>
        <sz val="10"/>
        <rFont val="Arial Unicode MS"/>
        <family val="0"/>
      </rPr>
      <t xml:space="preserve"> </t>
    </r>
  </si>
  <si>
    <r>
      <t xml:space="preserve">  4  3  2007  0 25  0.00  163 27 21.4833  +00 14 14.0420   63.074402512  -12.60    0.56   180.56</t>
    </r>
    <r>
      <rPr>
        <b/>
        <sz val="10"/>
        <rFont val="Arial Unicode MS"/>
        <family val="0"/>
      </rPr>
      <t xml:space="preserve"> </t>
    </r>
  </si>
  <si>
    <r>
      <t xml:space="preserve">  4  3  2007  0 25 30.00  163 27 36.5223  +00 14 12.6508   63.074514353  -12.60    0.56   180.56</t>
    </r>
    <r>
      <rPr>
        <b/>
        <sz val="10"/>
        <rFont val="Arial Unicode MS"/>
        <family val="0"/>
      </rPr>
      <t xml:space="preserve"> </t>
    </r>
  </si>
  <si>
    <r>
      <t xml:space="preserve">  4  3  2007  0 26  0.00  163 27 51.5612  +00 14 11.2596   63.074626185  -12.60    0.57   180.57</t>
    </r>
    <r>
      <rPr>
        <b/>
        <sz val="10"/>
        <rFont val="Arial Unicode MS"/>
        <family val="0"/>
      </rPr>
      <t xml:space="preserve"> </t>
    </r>
  </si>
  <si>
    <r>
      <t xml:space="preserve">  4  3  2007  0 26 30.00  163 28  6.6000  +00 14  9.8684   63.074738008  -12.60    0.57   180.57</t>
    </r>
    <r>
      <rPr>
        <b/>
        <sz val="10"/>
        <rFont val="Arial Unicode MS"/>
        <family val="0"/>
      </rPr>
      <t xml:space="preserve"> </t>
    </r>
  </si>
  <si>
    <r>
      <t xml:space="preserve">  4  3  2007  0 27  0.00  163 28 21.6388  +00 14  8.4773   63.074849822  -12.60    0.57   180.57</t>
    </r>
    <r>
      <rPr>
        <b/>
        <sz val="10"/>
        <rFont val="Arial Unicode MS"/>
        <family val="0"/>
      </rPr>
      <t xml:space="preserve"> </t>
    </r>
  </si>
  <si>
    <r>
      <t xml:space="preserve">  4  3  2007  0 27 30.00  163 28 36.6775  +00 14  7.0861   63.074961627  -12.60    0.58   180.58</t>
    </r>
    <r>
      <rPr>
        <b/>
        <sz val="10"/>
        <rFont val="Arial Unicode MS"/>
        <family val="0"/>
      </rPr>
      <t xml:space="preserve"> </t>
    </r>
  </si>
  <si>
    <r>
      <t xml:space="preserve">  4  3  2007  0 28  0.00  163 28 51.7162  +00 14  5.6949   63.075073423  -12.60    0.58   180.58</t>
    </r>
    <r>
      <rPr>
        <b/>
        <sz val="10"/>
        <rFont val="Arial Unicode MS"/>
        <family val="0"/>
      </rPr>
      <t xml:space="preserve"> </t>
    </r>
  </si>
  <si>
    <r>
      <t xml:space="preserve">  4  3  2007  0 28 30.00  163 29  6.7548  +00 14  4.3037   63.075185209  -12.60    0.58   180.58</t>
    </r>
    <r>
      <rPr>
        <b/>
        <sz val="10"/>
        <rFont val="Arial Unicode MS"/>
        <family val="0"/>
      </rPr>
      <t xml:space="preserve"> </t>
    </r>
  </si>
  <si>
    <r>
      <t xml:space="preserve">  4  3  2007  0 29  0.00  163 29 21.7934  +00 14  2.9125   63.075296987  -12.60    0.59   180.59</t>
    </r>
    <r>
      <rPr>
        <b/>
        <sz val="10"/>
        <rFont val="Arial Unicode MS"/>
        <family val="0"/>
      </rPr>
      <t xml:space="preserve"> </t>
    </r>
  </si>
  <si>
    <r>
      <t xml:space="preserve">  4  3  2007  0 29 30.00  163 29 36.8319  +00 14  1.5214   63.075408756  -12.60    0.59   180.59</t>
    </r>
    <r>
      <rPr>
        <b/>
        <sz val="10"/>
        <rFont val="Arial Unicode MS"/>
        <family val="0"/>
      </rPr>
      <t xml:space="preserve"> </t>
    </r>
  </si>
  <si>
    <r>
      <t xml:space="preserve">  4  3  2007  0 30  0.00  163 29 51.8704  +00 14  0.1302   63.075520515  -12.60    0.59   180.59</t>
    </r>
    <r>
      <rPr>
        <b/>
        <sz val="10"/>
        <rFont val="Arial Unicode MS"/>
        <family val="0"/>
      </rPr>
      <t xml:space="preserve"> </t>
    </r>
  </si>
  <si>
    <r>
      <t xml:space="preserve">  4  3  2007  0 30 30.00  163 30  6.9088  +00 13 58.7390   63.075632266  -12.60    0.60   180.60</t>
    </r>
    <r>
      <rPr>
        <b/>
        <sz val="10"/>
        <rFont val="Arial Unicode MS"/>
        <family val="0"/>
      </rPr>
      <t xml:space="preserve"> </t>
    </r>
  </si>
  <si>
    <r>
      <t xml:space="preserve">  4  3  2007  0 31  0.00  163 30 21.9472  +00 13 57.3478   63.075744008  -12.60    0.60   180.60</t>
    </r>
    <r>
      <rPr>
        <b/>
        <sz val="10"/>
        <rFont val="Arial Unicode MS"/>
        <family val="0"/>
      </rPr>
      <t xml:space="preserve"> </t>
    </r>
  </si>
  <si>
    <r>
      <t xml:space="preserve">  4  3  2007  0 31 30.00  163 30 36.9855  +00 13 55.9567   63.075855740  -12.60    0.60   180.60</t>
    </r>
    <r>
      <rPr>
        <b/>
        <sz val="10"/>
        <rFont val="Arial Unicode MS"/>
        <family val="0"/>
      </rPr>
      <t xml:space="preserve"> </t>
    </r>
  </si>
  <si>
    <r>
      <t xml:space="preserve">  4  3  2007  0 32  0.00  163 30 52.0231  +00 13 54.5655   63.075967459  -12.60    0.61   180.61</t>
    </r>
    <r>
      <rPr>
        <b/>
        <sz val="10"/>
        <rFont val="Arial Unicode MS"/>
        <family val="0"/>
      </rPr>
      <t xml:space="preserve"> </t>
    </r>
  </si>
  <si>
    <r>
      <t xml:space="preserve">  4  3  2007  0 32 30.00  163 31  7.0613  +00 13 53.1743   63.076079173  -12.60    0.61   180.61</t>
    </r>
    <r>
      <rPr>
        <b/>
        <sz val="10"/>
        <rFont val="Arial Unicode MS"/>
        <family val="0"/>
      </rPr>
      <t xml:space="preserve"> </t>
    </r>
  </si>
  <si>
    <r>
      <t xml:space="preserve">  4  3  2007  0 33  0.00  163 31 22.0994  +00 13 51.7831   63.076190879  -12.60    0.61   180.62</t>
    </r>
    <r>
      <rPr>
        <b/>
        <sz val="10"/>
        <rFont val="Arial Unicode MS"/>
        <family val="0"/>
      </rPr>
      <t xml:space="preserve"> </t>
    </r>
  </si>
  <si>
    <r>
      <t xml:space="preserve">  4  3  2007  0 33 30.00  163 31 37.1375  +00 13 50.3920   63.076302575  -12.60    0.62   180.62</t>
    </r>
    <r>
      <rPr>
        <b/>
        <sz val="10"/>
        <rFont val="Arial Unicode MS"/>
        <family val="0"/>
      </rPr>
      <t xml:space="preserve"> </t>
    </r>
  </si>
  <si>
    <r>
      <t xml:space="preserve">  4  3  2007  0 34  0.00  163 31 52.1755  +00 13 49.0008   63.076414262  -12.60    0.62   180.62</t>
    </r>
    <r>
      <rPr>
        <b/>
        <sz val="10"/>
        <rFont val="Arial Unicode MS"/>
        <family val="0"/>
      </rPr>
      <t xml:space="preserve"> </t>
    </r>
  </si>
  <si>
    <r>
      <t xml:space="preserve">  4  3  2007  0 34 30.00  163 32  7.2135  +00 13 47.6096   63.076525940  -12.60    0.62   180.63</t>
    </r>
    <r>
      <rPr>
        <b/>
        <sz val="10"/>
        <rFont val="Arial Unicode MS"/>
        <family val="0"/>
      </rPr>
      <t xml:space="preserve"> </t>
    </r>
  </si>
  <si>
    <r>
      <t xml:space="preserve">  4  3  2007  0 35  0.00  163 32 22.2514  +00 13 46.2185   63.076637610  -12.60    0.63   180.63</t>
    </r>
    <r>
      <rPr>
        <b/>
        <sz val="10"/>
        <rFont val="Arial Unicode MS"/>
        <family val="0"/>
      </rPr>
      <t xml:space="preserve"> </t>
    </r>
  </si>
  <si>
    <r>
      <t xml:space="preserve">  4  3  2007  0 35 30.00  163 32 37.2893  +00 13 44.8273   63.076749270  -12.60    0.63   180.63</t>
    </r>
    <r>
      <rPr>
        <b/>
        <sz val="10"/>
        <rFont val="Arial Unicode MS"/>
        <family val="0"/>
      </rPr>
      <t xml:space="preserve"> </t>
    </r>
  </si>
  <si>
    <r>
      <t xml:space="preserve">  4  3  2007  0 36  0.00  163 32 52.3271  +00 13 43.4361   63.076860921  -12.60    0.63   180.64</t>
    </r>
    <r>
      <rPr>
        <b/>
        <sz val="10"/>
        <rFont val="Arial Unicode MS"/>
        <family val="0"/>
      </rPr>
      <t xml:space="preserve"> </t>
    </r>
  </si>
  <si>
    <r>
      <t xml:space="preserve">  4  3  2007  0 36 30.00  163 33  7.3648  +00 13 42.0449   63.076972563  -12.60    0.64   180.64</t>
    </r>
    <r>
      <rPr>
        <b/>
        <sz val="10"/>
        <rFont val="Arial Unicode MS"/>
        <family val="0"/>
      </rPr>
      <t xml:space="preserve"> </t>
    </r>
  </si>
  <si>
    <r>
      <t xml:space="preserve">  4  3  2007  0 37  0.00  163 33 22.4025  +00 13 40.6538   63.077084196  -12.60    0.64   180.64</t>
    </r>
    <r>
      <rPr>
        <b/>
        <sz val="10"/>
        <rFont val="Arial Unicode MS"/>
        <family val="0"/>
      </rPr>
      <t xml:space="preserve"> </t>
    </r>
  </si>
  <si>
    <r>
      <t xml:space="preserve">  4  3  2007  0 37 30.00  163 33 37.4402  +00 13 39.2626   63.077195820  -12.59    0.64   180.65</t>
    </r>
    <r>
      <rPr>
        <b/>
        <sz val="10"/>
        <rFont val="Arial Unicode MS"/>
        <family val="0"/>
      </rPr>
      <t xml:space="preserve"> </t>
    </r>
  </si>
  <si>
    <r>
      <t xml:space="preserve">  4  3  2007  0 38  0.00  163 33 52.4778  +00 13 37.8714   63.077307435  -12.59    0.65   180.65</t>
    </r>
    <r>
      <rPr>
        <b/>
        <sz val="10"/>
        <rFont val="Arial Unicode MS"/>
        <family val="0"/>
      </rPr>
      <t xml:space="preserve"> </t>
    </r>
  </si>
  <si>
    <r>
      <t xml:space="preserve">  4  3  2007  0 38 30.00  163 34  7.5153  +00 13 36.4803   63.077419041  -12.59    0.65   180.65</t>
    </r>
    <r>
      <rPr>
        <b/>
        <sz val="10"/>
        <rFont val="Arial Unicode MS"/>
        <family val="0"/>
      </rPr>
      <t xml:space="preserve"> </t>
    </r>
  </si>
  <si>
    <r>
      <t xml:space="preserve">  4  3  2007  0 39  0.00  163 34 22.5528  +00 13 35.0891   63.077530637  -12.59    0.65   180.66</t>
    </r>
    <r>
      <rPr>
        <b/>
        <sz val="10"/>
        <rFont val="Arial Unicode MS"/>
        <family val="0"/>
      </rPr>
      <t xml:space="preserve"> </t>
    </r>
  </si>
  <si>
    <r>
      <t xml:space="preserve">  4  3  2007  0 39 30.00  163 34 37.5902  +00 13 33.6979   63.077642225  -12.59    0.66   180.66</t>
    </r>
    <r>
      <rPr>
        <b/>
        <sz val="10"/>
        <rFont val="Arial Unicode MS"/>
        <family val="0"/>
      </rPr>
      <t xml:space="preserve"> </t>
    </r>
  </si>
  <si>
    <r>
      <t xml:space="preserve">  4  3  2007  0 40  0.00  163 34 52.6276  +00 13 32.3068   63.077753804  -12.59    0.66   180.66</t>
    </r>
    <r>
      <rPr>
        <b/>
        <sz val="10"/>
        <rFont val="Arial Unicode MS"/>
        <family val="0"/>
      </rPr>
      <t xml:space="preserve"> </t>
    </r>
  </si>
  <si>
    <r>
      <t xml:space="preserve">  4  3  2007  0 40 30.00  163 35  7.6643  +00 13 30.9156   63.077865369  -12.59    0.66   180.67</t>
    </r>
    <r>
      <rPr>
        <b/>
        <sz val="10"/>
        <rFont val="Arial Unicode MS"/>
        <family val="0"/>
      </rPr>
      <t xml:space="preserve"> </t>
    </r>
  </si>
  <si>
    <r>
      <t xml:space="preserve">  4  3  2007  0 41  0.00  163 35 22.7015  +00 13 29.5244   63.077976929  -12.59    0.67   180.67</t>
    </r>
    <r>
      <rPr>
        <b/>
        <sz val="10"/>
        <rFont val="Arial Unicode MS"/>
        <family val="0"/>
      </rPr>
      <t xml:space="preserve"> </t>
    </r>
  </si>
  <si>
    <r>
      <t xml:space="preserve">  4  3  2007  0 41 30.00  163 35 37.7388  +00 13 28.1333   63.078088481  -12.59    0.67   180.67</t>
    </r>
    <r>
      <rPr>
        <b/>
        <sz val="10"/>
        <rFont val="Arial Unicode MS"/>
        <family val="0"/>
      </rPr>
      <t xml:space="preserve"> </t>
    </r>
  </si>
  <si>
    <r>
      <t xml:space="preserve">  4  3  2007  0 42  0.00  163 35 52.7759  +00 13 26.7421   63.078200023  -12.59    0.68   180.68</t>
    </r>
    <r>
      <rPr>
        <b/>
        <sz val="10"/>
        <rFont val="Arial Unicode MS"/>
        <family val="0"/>
      </rPr>
      <t xml:space="preserve"> </t>
    </r>
  </si>
  <si>
    <r>
      <t xml:space="preserve">  4  3  2007  0 42 30.00  163 36  7.8130  +00 13 25.3509   63.078311557  -12.59    0.68   180.68</t>
    </r>
    <r>
      <rPr>
        <b/>
        <sz val="10"/>
        <rFont val="Arial Unicode MS"/>
        <family val="0"/>
      </rPr>
      <t xml:space="preserve"> </t>
    </r>
  </si>
  <si>
    <r>
      <t xml:space="preserve">  4  3  2007  0 43  0.00  163 36 22.8501  +00 13 23.9598   63.078423081  -12.59    0.68   180.68</t>
    </r>
    <r>
      <rPr>
        <b/>
        <sz val="10"/>
        <rFont val="Arial Unicode MS"/>
        <family val="0"/>
      </rPr>
      <t xml:space="preserve"> </t>
    </r>
  </si>
  <si>
    <r>
      <t xml:space="preserve">  4  3  2007  0 43 30.00  163 36 37.8871  +00 13 22.5686   63.078534596  -12.59    0.69   180.69</t>
    </r>
    <r>
      <rPr>
        <b/>
        <sz val="10"/>
        <rFont val="Arial Unicode MS"/>
        <family val="0"/>
      </rPr>
      <t xml:space="preserve"> </t>
    </r>
  </si>
  <si>
    <r>
      <t xml:space="preserve">  4  3  2007  0 44  0.00  163 36 52.9240  +00 13 21.1775   63.078646103  -12.59    0.69   180.69</t>
    </r>
    <r>
      <rPr>
        <b/>
        <sz val="10"/>
        <rFont val="Arial Unicode MS"/>
        <family val="0"/>
      </rPr>
      <t xml:space="preserve"> </t>
    </r>
  </si>
  <si>
    <r>
      <t xml:space="preserve">  4  3  2007  0 44 30.00  163 37  7.9609  +00 13 19.7863   63.078757600  -12.59    0.69   180.69</t>
    </r>
    <r>
      <rPr>
        <b/>
        <sz val="10"/>
        <rFont val="Arial Unicode MS"/>
        <family val="0"/>
      </rPr>
      <t xml:space="preserve"> </t>
    </r>
  </si>
  <si>
    <r>
      <t xml:space="preserve">  4  3  2007  0 45  0.00  163 37 22.9977  +00 13 18.3951   63.078869088  -12.59    0.70   180.70</t>
    </r>
    <r>
      <rPr>
        <b/>
        <sz val="10"/>
        <rFont val="Arial Unicode MS"/>
        <family val="0"/>
      </rPr>
      <t xml:space="preserve"> </t>
    </r>
  </si>
  <si>
    <r>
      <t xml:space="preserve">  4  3  2007  0 45 30.00  163 37 38.0345  +00 13 17.0040   63.078980567  -12.59    0.70   180.70</t>
    </r>
    <r>
      <rPr>
        <b/>
        <sz val="10"/>
        <rFont val="Arial Unicode MS"/>
        <family val="0"/>
      </rPr>
      <t xml:space="preserve"> </t>
    </r>
  </si>
  <si>
    <r>
      <t xml:space="preserve">  4  3  2007  0 46  0.00  163 37 53.0712  +00 13 15.6128   63.079092037  -12.59    0.70   180.71</t>
    </r>
    <r>
      <rPr>
        <b/>
        <sz val="10"/>
        <rFont val="Arial Unicode MS"/>
        <family val="0"/>
      </rPr>
      <t xml:space="preserve"> </t>
    </r>
  </si>
  <si>
    <r>
      <t xml:space="preserve">  4  3  2007  0 46 30.00  163 38  8.1079  +00 13 14.2217   63.079203498  -12.59    0.71   180.71</t>
    </r>
    <r>
      <rPr>
        <b/>
        <sz val="10"/>
        <rFont val="Arial Unicode MS"/>
        <family val="0"/>
      </rPr>
      <t xml:space="preserve"> </t>
    </r>
  </si>
  <si>
    <r>
      <t xml:space="preserve">  4  3  2007  0 47  0.00  163 38 23.1445  +00 13 12.8305   63.079314950  -12.59    0.71   180.71</t>
    </r>
    <r>
      <rPr>
        <b/>
        <sz val="10"/>
        <rFont val="Arial Unicode MS"/>
        <family val="0"/>
      </rPr>
      <t xml:space="preserve"> </t>
    </r>
  </si>
  <si>
    <r>
      <t xml:space="preserve">  4  3  2007  0 47 30.00  163 38 38.1811  +00 13 11.4393   63.079426393  -12.59    0.71   180.72</t>
    </r>
    <r>
      <rPr>
        <b/>
        <sz val="10"/>
        <rFont val="Arial Unicode MS"/>
        <family val="0"/>
      </rPr>
      <t xml:space="preserve"> </t>
    </r>
  </si>
  <si>
    <r>
      <t xml:space="preserve">  4  3  2007  0 48  0.00  163 38 53.2176  +00 13 10.0482   63.079537827  -12.59    0.72   180.72</t>
    </r>
    <r>
      <rPr>
        <b/>
        <sz val="10"/>
        <rFont val="Arial Unicode MS"/>
        <family val="0"/>
      </rPr>
      <t xml:space="preserve"> </t>
    </r>
  </si>
  <si>
    <r>
      <t xml:space="preserve">  4  3  2007  0 48 30.00  163 39  8.2540  +00 13  8.6570   63.079649251  -12.59    0.72   180.72</t>
    </r>
    <r>
      <rPr>
        <b/>
        <sz val="10"/>
        <rFont val="Arial Unicode MS"/>
        <family val="0"/>
      </rPr>
      <t xml:space="preserve"> </t>
    </r>
  </si>
  <si>
    <r>
      <t xml:space="preserve">  4  3  2007  0 49  0.00  163 39 23.2898  +00 13  7.2659   63.079760662  -12.59    0.72   180.73</t>
    </r>
    <r>
      <rPr>
        <b/>
        <sz val="10"/>
        <rFont val="Arial Unicode MS"/>
        <family val="0"/>
      </rPr>
      <t xml:space="preserve"> </t>
    </r>
  </si>
  <si>
    <r>
      <t xml:space="preserve">  4  3  2007  0 49 30.00  163 39 38.3261  +00 13  5.8747   63.079872068  -12.59    0.73   180.73</t>
    </r>
    <r>
      <rPr>
        <b/>
        <sz val="10"/>
        <rFont val="Arial Unicode MS"/>
        <family val="0"/>
      </rPr>
      <t xml:space="preserve"> </t>
    </r>
  </si>
  <si>
    <r>
      <t xml:space="preserve">  4  3  2007  0 50  0.00  163 39 53.3624  +00 13  4.4836   63.079983466  -12.59    0.73   180.73</t>
    </r>
    <r>
      <rPr>
        <b/>
        <sz val="10"/>
        <rFont val="Arial Unicode MS"/>
        <family val="0"/>
      </rPr>
      <t xml:space="preserve"> </t>
    </r>
  </si>
  <si>
    <r>
      <t xml:space="preserve">  4  3  2007  0 50 30.00  163 40  8.3987  +00 13  3.0924   63.080094854  -12.59    0.73   180.74</t>
    </r>
    <r>
      <rPr>
        <b/>
        <sz val="10"/>
        <rFont val="Arial Unicode MS"/>
        <family val="0"/>
      </rPr>
      <t xml:space="preserve"> </t>
    </r>
  </si>
  <si>
    <r>
      <t xml:space="preserve">  4  3  2007  0 51  0.00  163 40 23.4348  +00 13  1.7012   63.080206234  -12.59    0.74   180.74</t>
    </r>
    <r>
      <rPr>
        <b/>
        <sz val="10"/>
        <rFont val="Arial Unicode MS"/>
        <family val="0"/>
      </rPr>
      <t xml:space="preserve"> </t>
    </r>
  </si>
  <si>
    <r>
      <t xml:space="preserve">  4  3  2007  0 51 30.00  163 40 38.4710  +00 13  0.3101   63.080317604  -12.59    0.74   180.74</t>
    </r>
    <r>
      <rPr>
        <b/>
        <sz val="10"/>
        <rFont val="Arial Unicode MS"/>
        <family val="0"/>
      </rPr>
      <t xml:space="preserve"> </t>
    </r>
  </si>
  <si>
    <r>
      <t xml:space="preserve">  4  3  2007  0 52  0.00  163 40 53.5070  +00 12 58.9189   63.080428965  -12.59    0.75   180.75</t>
    </r>
    <r>
      <rPr>
        <b/>
        <sz val="10"/>
        <rFont val="Arial Unicode MS"/>
        <family val="0"/>
      </rPr>
      <t xml:space="preserve"> </t>
    </r>
  </si>
  <si>
    <r>
      <t xml:space="preserve">  3  3  2007 21 36 30.00  342 49 27.6861  +00  0  0.7775    0.991370239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</si>
  <si>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37  0.00  342 49 28.9389  +00  0  0.7774    0.991370325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</si>
  <si>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37 30.00  342 49 30.1918  +00  0  0.7773    0.991370411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</si>
  <si>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38  0.00  342 49 31.4446  +00  0  0.7773    0.991370498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</si>
  <si>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38 30.00  342 49 32.6974  +00  0  0.7772    0.991370584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</si>
  <si>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39  0.00  342 49 33.9503  +00  0  0.7771    0.991370670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</si>
  <si>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39 30.00  342 49 35.2031  +00  0  0.7771    0.991370756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</si>
  <si>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40  0.00  342 49 36.4559  +00  0  0.7770    0.991370842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</si>
  <si>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40 30.00  342 49 37.7088  +00  0  0.7769    0.991370929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</si>
  <si>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41  0.00  342 49 38.9616  +00  0  0.7769    0.991371015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</si>
  <si>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41 30.00  342 49 40.2144  +00  0  0.7768    0.991371101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</si>
  <si>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42  0.00  342 49 41.4673  +00  0  0.7767    0.991371187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</si>
  <si>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42 30.00  342 49 42.7201  +00  0  0.7767    0.991371273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</si>
  <si>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43  0.00  342 49 43.9729  +00  0  0.7766    0.991371359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</si>
  <si>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43 30.00  342 49 45.2258  +00  0  0.7765    0.991371446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</si>
  <si>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44  0.00  342 49 46.4786  +00  0  0.7765    0.991371532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</si>
  <si>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44 30.00  342 49 47.7314  +00  0  0.7764    0.991371618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</si>
  <si>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45  0.00  342 49 48.9843  +00  0  0.7764    0.991371704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</si>
  <si>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45 30.00  342 49 50.2371  +00  0  0.7763    0.991371790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</si>
  <si>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46  0.00  342 49 51.4899  +00  0  0.7762    0.991371877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</si>
  <si>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46 30.00  342 49 52.7427  +00  0  0.7762    0.991371963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</si>
  <si>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47  0.00  342 49 53.9956  +00  0  0.7761    0.991372049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</si>
  <si>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47 30.00  342 49 55.2484  +00  0  0.7760    0.991372135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</si>
  <si>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48  0.00  342 49 56.5012  +00  0  0.7760    0.991372221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</si>
  <si>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48 30.00  342 49 57.7541  +00  0  0.7759    0.991372308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</si>
  <si>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49  0.00  342 49 59.0069  +00  0  0.7758    0.991372394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</si>
  <si>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49 30.00  342 50  0.2597  +00  0  0.7758    0.991372480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</si>
  <si>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50  0.00  342 50  1.5126  +00  0  0.7757    0.991372566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</si>
  <si>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50 30.00  342 50  2.7654  +00  0  0.7756    0.991372652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</si>
  <si>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51  0.00  342 50  4.0182  +00  0  0.7756    0.991372739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</si>
  <si>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51 30.00  342 50  5.2710  +00  0  0.7755    0.991372825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</si>
  <si>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52  0.00  342 50  6.5239  +00  0  0.7754    0.991372911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</si>
  <si>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52 30.00  342 50  7.7767  +00  0  0.7754    0.991372997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</si>
  <si>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53  0.00  342 50  9.0295  +00  0  0.7753    0.991373083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</si>
  <si>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53 30.00  342 50 10.2824  +00  0  0.7752    0.991373170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</si>
  <si>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54  0.00  342 50 11.5352  +00  0  0.7752    0.991373256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</si>
  <si>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54 30.00  342 50 12.7880  +00  0  0.7751    0.991373342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</si>
  <si>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21 55  0.00  342 50 14.0408  +00  0  0.7750    0.991373428  -26.76    0.00     0.00</t>
    </r>
    <r>
      <rPr>
        <b/>
        <sz val="10"/>
        <rFont val="Arial Unicode MS"/>
        <family val="0"/>
      </rPr>
      <t xml:space="preserve"> </t>
    </r>
  </si>
  <si>
    <r>
      <t xml:space="preserve">  4  3  2007  1 11 30.00  163 50 39.8703  +00 12  4.6646   63.084764967  -12.57    0.89   180.89</t>
    </r>
    <r>
      <rPr>
        <b/>
        <sz val="10"/>
        <rFont val="Arial Unicode MS"/>
        <family val="0"/>
      </rPr>
      <t xml:space="preserve"> </t>
    </r>
  </si>
  <si>
    <r>
      <t xml:space="preserve">  4  3  2007  1 12  0.00  163 50 54.9042  +00 12  3.2735   63.084875965  -12.57    0.89   180.89</t>
    </r>
    <r>
      <rPr>
        <b/>
        <sz val="10"/>
        <rFont val="Arial Unicode MS"/>
        <family val="0"/>
      </rPr>
      <t xml:space="preserve"> </t>
    </r>
  </si>
  <si>
    <r>
      <t xml:space="preserve">  4  3  2007  1 12 30.00  163 51  9.9381  +00 12  1.8824   63.084986954  -12.57    0.89   180.90</t>
    </r>
    <r>
      <rPr>
        <b/>
        <sz val="10"/>
        <rFont val="Arial Unicode MS"/>
        <family val="0"/>
      </rPr>
      <t xml:space="preserve"> </t>
    </r>
  </si>
  <si>
    <r>
      <t xml:space="preserve">  4  3  2007  1 13  0.00  163 51 24.9719  +00 12  0.4912   63.085097934  -12.57    0.90   180.90</t>
    </r>
    <r>
      <rPr>
        <b/>
        <sz val="10"/>
        <rFont val="Arial Unicode MS"/>
        <family val="0"/>
      </rPr>
      <t xml:space="preserve"> </t>
    </r>
  </si>
  <si>
    <r>
      <t xml:space="preserve">  4  3  2007  1 13 30.00  163 51 40.0056  +00 11 59.1001   63.085208905  -12.57    0.90   180.90</t>
    </r>
    <r>
      <rPr>
        <b/>
        <sz val="10"/>
        <rFont val="Arial Unicode MS"/>
        <family val="0"/>
      </rPr>
      <t xml:space="preserve"> </t>
    </r>
  </si>
  <si>
    <r>
      <t xml:space="preserve">  4  3  2007  1 14  0.00  163 51 55.0393  +00 11 57.7090   63.085319867  -12.57    0.90   180.91</t>
    </r>
    <r>
      <rPr>
        <b/>
        <sz val="10"/>
        <rFont val="Arial Unicode MS"/>
        <family val="0"/>
      </rPr>
      <t xml:space="preserve"> </t>
    </r>
  </si>
  <si>
    <r>
      <t xml:space="preserve">  4  3  2007  1 14 30.00  163 52 10.0723  +00 11 56.3179   63.085430814  -12.57    0.91   180.91</t>
    </r>
    <r>
      <rPr>
        <b/>
        <sz val="10"/>
        <rFont val="Arial Unicode MS"/>
        <family val="0"/>
      </rPr>
      <t xml:space="preserve"> </t>
    </r>
  </si>
  <si>
    <r>
      <t xml:space="preserve">  4  3  2007  1 15  0.00  163 52 25.1059  +00 11 54.9268   63.085541757  -12.57    0.91   180.91</t>
    </r>
    <r>
      <rPr>
        <b/>
        <sz val="10"/>
        <rFont val="Arial Unicode MS"/>
        <family val="0"/>
      </rPr>
      <t xml:space="preserve"> </t>
    </r>
  </si>
  <si>
    <r>
      <t xml:space="preserve">  4  3  2007  1 15 30.00  163 52 40.1394  +00 11 53.5357   63.085652692  -12.57    0.91   180.92</t>
    </r>
    <r>
      <rPr>
        <b/>
        <sz val="10"/>
        <rFont val="Arial Unicode MS"/>
        <family val="0"/>
      </rPr>
      <t xml:space="preserve"> </t>
    </r>
  </si>
  <si>
    <r>
      <t xml:space="preserve">  4  3  2007  1 16  0.00  163 52 55.1729  +00 11 52.1446   63.085763617  -12.57    0.92   180.92</t>
    </r>
    <r>
      <rPr>
        <b/>
        <sz val="10"/>
        <rFont val="Arial Unicode MS"/>
        <family val="0"/>
      </rPr>
      <t xml:space="preserve"> </t>
    </r>
  </si>
  <si>
    <r>
      <t xml:space="preserve">  4  3  2007  1 16 30.00  163 53 10.2063  +00 11 50.7535   63.085874533  -12.57    0.92   180.92</t>
    </r>
    <r>
      <rPr>
        <b/>
        <sz val="10"/>
        <rFont val="Arial Unicode MS"/>
        <family val="0"/>
      </rPr>
      <t xml:space="preserve"> </t>
    </r>
  </si>
  <si>
    <r>
      <t xml:space="preserve">  4  3  2007  1 17  0.00  163 53 25.2396  +00 11 49.3623   63.085985441  -12.57    0.93   180.93</t>
    </r>
    <r>
      <rPr>
        <b/>
        <sz val="10"/>
        <rFont val="Arial Unicode MS"/>
        <family val="0"/>
      </rPr>
      <t xml:space="preserve"> </t>
    </r>
  </si>
  <si>
    <r>
      <t xml:space="preserve">  4  3  2007  1 17 30.00  163 53 40.2730  +00 11 47.9712   63.086096339  -12.57    0.93   180.93</t>
    </r>
    <r>
      <rPr>
        <b/>
        <sz val="10"/>
        <rFont val="Arial Unicode MS"/>
        <family val="0"/>
      </rPr>
      <t xml:space="preserve"> </t>
    </r>
  </si>
  <si>
    <r>
      <t xml:space="preserve">  4  3  2007  1 18  0.00  163 53 55.3062  +00 11 46.5801   63.086207228  -12.57    0.93   180.94</t>
    </r>
    <r>
      <rPr>
        <b/>
        <sz val="10"/>
        <rFont val="Arial Unicode MS"/>
        <family val="0"/>
      </rPr>
      <t xml:space="preserve"> </t>
    </r>
  </si>
  <si>
    <r>
      <t xml:space="preserve">  4  3  2007  1 18 30.00  163 54 10.3394  +00 11 45.1890   63.086318108  -12.57    0.94   180.94</t>
    </r>
    <r>
      <rPr>
        <b/>
        <sz val="10"/>
        <rFont val="Arial Unicode MS"/>
        <family val="0"/>
      </rPr>
      <t xml:space="preserve"> </t>
    </r>
  </si>
  <si>
    <r>
      <t xml:space="preserve">  4  3  2007  1 19  0.00  163 54 25.3726  +00 11 43.7979   63.086428979  -12.57    0.94   180.94</t>
    </r>
    <r>
      <rPr>
        <b/>
        <sz val="10"/>
        <rFont val="Arial Unicode MS"/>
        <family val="0"/>
      </rPr>
      <t xml:space="preserve"> </t>
    </r>
  </si>
  <si>
    <r>
      <t xml:space="preserve">  4  3  2007  1 19 30.00  163 54 40.4057  +00 11 42.4068   63.086539841  -12.57    0.94   180.95</t>
    </r>
    <r>
      <rPr>
        <b/>
        <sz val="10"/>
        <rFont val="Arial Unicode MS"/>
        <family val="0"/>
      </rPr>
      <t xml:space="preserve"> </t>
    </r>
  </si>
  <si>
    <r>
      <t xml:space="preserve">  4  3  2007  1 20  0.00  163 54 55.4387  +00 11 41.0157   63.086650693  -12.57    0.95   180.95</t>
    </r>
    <r>
      <rPr>
        <b/>
        <sz val="10"/>
        <rFont val="Arial Unicode MS"/>
        <family val="0"/>
      </rPr>
      <t xml:space="preserve"> </t>
    </r>
  </si>
  <si>
    <r>
      <t xml:space="preserve">  4  3  2007  1 20 30.00  163 55 10.4717  +00 11 39.6246   63.086761537  -12.57    0.95   180.95</t>
    </r>
    <r>
      <rPr>
        <b/>
        <sz val="10"/>
        <rFont val="Arial Unicode MS"/>
        <family val="0"/>
      </rPr>
      <t xml:space="preserve"> </t>
    </r>
  </si>
  <si>
    <r>
      <t xml:space="preserve">  4  3  2007  1 21  0.00  163 55 25.5046  +00 11 38.2335   63.086872371  -12.57    0.95   180.96</t>
    </r>
    <r>
      <rPr>
        <b/>
        <sz val="10"/>
        <rFont val="Arial Unicode MS"/>
        <family val="0"/>
      </rPr>
      <t xml:space="preserve"> </t>
    </r>
  </si>
  <si>
    <r>
      <t xml:space="preserve">  4  3  2007  1 21 30.00  163 55 40.5375  +00 11 36.8424   63.086983197  -12.57    0.96   180.96</t>
    </r>
    <r>
      <rPr>
        <b/>
        <sz val="10"/>
        <rFont val="Arial Unicode MS"/>
        <family val="0"/>
      </rPr>
      <t xml:space="preserve"> </t>
    </r>
  </si>
  <si>
    <r>
      <t xml:space="preserve">  4  3  2007  1 22  0.00  163 55 55.5703  +00 11 35.4513   63.087094013  -12.57    0.96   180.96</t>
    </r>
    <r>
      <rPr>
        <b/>
        <sz val="10"/>
        <rFont val="Arial Unicode MS"/>
        <family val="0"/>
      </rPr>
      <t xml:space="preserve"> </t>
    </r>
  </si>
  <si>
    <r>
      <t xml:space="preserve">  4  3  2007  1 22 30.00  163 56 10.6031  +00 11 34.0602   63.087204820  -12.57    0.97   180.97</t>
    </r>
    <r>
      <rPr>
        <b/>
        <sz val="10"/>
        <rFont val="Arial Unicode MS"/>
        <family val="0"/>
      </rPr>
      <t xml:space="preserve"> </t>
    </r>
  </si>
  <si>
    <r>
      <t xml:space="preserve">  4  3  2007  1 23  0.00  163 56 25.6352  +00 11 32.6691   63.087315612  -12.57    0.97   180.97</t>
    </r>
    <r>
      <rPr>
        <b/>
        <sz val="10"/>
        <rFont val="Arial Unicode MS"/>
        <family val="0"/>
      </rPr>
      <t xml:space="preserve"> </t>
    </r>
  </si>
  <si>
    <r>
      <t xml:space="preserve">  4  3  2007  1 23 30.00  163 56 40.6678  +00 11 31.2780   63.087426401  -12.57    0.97   180.98</t>
    </r>
    <r>
      <rPr>
        <b/>
        <sz val="10"/>
        <rFont val="Arial Unicode MS"/>
        <family val="0"/>
      </rPr>
      <t xml:space="preserve"> </t>
    </r>
  </si>
  <si>
    <r>
      <t xml:space="preserve">  4  3  2007  1 24  0.00  163 56 55.7005  +00 11 29.8869   63.087537181  -12.57    0.98   180.98</t>
    </r>
    <r>
      <rPr>
        <b/>
        <sz val="10"/>
        <rFont val="Arial Unicode MS"/>
        <family val="0"/>
      </rPr>
      <t xml:space="preserve"> </t>
    </r>
  </si>
  <si>
    <r>
      <t xml:space="preserve">  4  3  2007  1 24 30.00  163 57 10.7330  +00 11 28.4958   63.087647952  -12.57    0.98   180.98</t>
    </r>
    <r>
      <rPr>
        <b/>
        <sz val="10"/>
        <rFont val="Arial Unicode MS"/>
        <family val="0"/>
      </rPr>
      <t xml:space="preserve"> </t>
    </r>
  </si>
  <si>
    <r>
      <t xml:space="preserve">  4  3  2007  1 25  0.00  163 57 25.7655  +00 11 27.1047   63.087758714  -12.57    0.98   180.99</t>
    </r>
    <r>
      <rPr>
        <b/>
        <sz val="10"/>
        <rFont val="Arial Unicode MS"/>
        <family val="0"/>
      </rPr>
      <t xml:space="preserve"> </t>
    </r>
  </si>
  <si>
    <r>
      <t xml:space="preserve">  4  3  2007  1 25 30.00  163 57 40.7980  +00 11 25.7136   63.087869466  -12.57    0.99   180.99</t>
    </r>
    <r>
      <rPr>
        <b/>
        <sz val="10"/>
        <rFont val="Arial Unicode MS"/>
        <family val="0"/>
      </rPr>
      <t xml:space="preserve"> </t>
    </r>
  </si>
  <si>
    <r>
      <t xml:space="preserve">  4  3  2007  1 26  0.00  163 57 55.8303  +00 11 24.3226   63.087980210  -12.57    0.99   180.99</t>
    </r>
    <r>
      <rPr>
        <b/>
        <sz val="10"/>
        <rFont val="Arial Unicode MS"/>
        <family val="0"/>
      </rPr>
      <t xml:space="preserve"> </t>
    </r>
  </si>
  <si>
    <r>
      <t xml:space="preserve">  4  3  2007  1 26 30.00  163 58 10.8627  +00 11 22.9315   63.088090944  -12.57    1.00   181.00</t>
    </r>
    <r>
      <rPr>
        <b/>
        <sz val="10"/>
        <rFont val="Arial Unicode MS"/>
        <family val="0"/>
      </rPr>
      <t xml:space="preserve"> </t>
    </r>
  </si>
  <si>
    <r>
      <t xml:space="preserve">  4  3  2007  1 27  0.00  163 58 25.8950  +00 11 21.5404   63.088201669  -12.57    1.00   181.00</t>
    </r>
    <r>
      <rPr>
        <b/>
        <sz val="10"/>
        <rFont val="Arial Unicode MS"/>
        <family val="0"/>
      </rPr>
      <t xml:space="preserve"> </t>
    </r>
  </si>
  <si>
    <r>
      <t xml:space="preserve">  4  3  2007  1 27 30.00  163 58 40.9272  +00 11 20.1493   63.088312385  -12.56    1.00   181.01</t>
    </r>
    <r>
      <rPr>
        <b/>
        <sz val="10"/>
        <rFont val="Arial Unicode MS"/>
        <family val="0"/>
      </rPr>
      <t xml:space="preserve"> </t>
    </r>
  </si>
  <si>
    <r>
      <t xml:space="preserve">  4  3  2007  1 28  0.00  163 58 55.9594  +00 11 18.7582   63.088423092  -12.56    1.01   181.01</t>
    </r>
    <r>
      <rPr>
        <b/>
        <sz val="10"/>
        <rFont val="Arial Unicode MS"/>
        <family val="0"/>
      </rPr>
      <t xml:space="preserve"> </t>
    </r>
  </si>
  <si>
    <r>
      <t xml:space="preserve">  4  3  2007  1 28 30.00  163 59 10.9915  +00 11 17.3671   63.088533790  -12.56    1.01   181.01</t>
    </r>
    <r>
      <rPr>
        <b/>
        <sz val="10"/>
        <rFont val="Arial Unicode MS"/>
        <family val="0"/>
      </rPr>
      <t xml:space="preserve"> </t>
    </r>
  </si>
  <si>
    <r>
      <t xml:space="preserve">  4  3  2007  1 29  0.00  163 59 26.0236  +00 11 15.9760   63.088644479  -12.56    1.01   181.02</t>
    </r>
    <r>
      <rPr>
        <b/>
        <sz val="10"/>
        <rFont val="Arial Unicode MS"/>
        <family val="0"/>
      </rPr>
      <t xml:space="preserve"> </t>
    </r>
  </si>
  <si>
    <r>
      <t xml:space="preserve">  4  3  2007  1 29 30.00  163 59 41.0556  +00 11 14.5850   63.088755159  -12.56    1.02   181.02</t>
    </r>
    <r>
      <rPr>
        <b/>
        <sz val="10"/>
        <rFont val="Arial Unicode MS"/>
        <family val="0"/>
      </rPr>
      <t xml:space="preserve"> </t>
    </r>
  </si>
  <si>
    <r>
      <t xml:space="preserve">  3  3  2007 22 14  0.00  342 51  1.6481  +00  0  0.7726    0.991376704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</si>
  <si>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14 30.00  342 51  2.9009  +00  0  0.7725    0.991376791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</si>
  <si>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15  0.00  342 51  4.1537  +00  0  0.7724    0.991376877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</si>
  <si>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15 30.00  342 51  5.4065  +00  0  0.7724    0.991376963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</si>
  <si>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16  0.00  342 51  6.6594  +00  0  0.7723    0.991377049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</si>
  <si>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16 30.00  342 51  7.9122  +00  0  0.7722    0.991377135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</si>
  <si>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17  0.00  342 51  9.1650  +00  0  0.7722    0.991377222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</si>
  <si>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17 30.00  342 51 10.4178  +00  0  0.7721    0.991377308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</si>
  <si>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18  0.00  342 51 11.6706  +00  0  0.7721    0.991377394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</si>
  <si>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18 30.00  342 51 12.9234  +00  0  0.7720    0.991377480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</si>
  <si>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19  0.00  342 51 14.1763  +00  0  0.7719    0.991377567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</si>
  <si>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19 30.00  342 51 15.4291  +00  0  0.7719    0.991377653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</si>
  <si>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20  0.00  342 51 16.6819  +00  0  0.7718    0.991377739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</si>
  <si>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20 30.00  342 51 17.9347  +00  0  0.7717    0.991377825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</si>
  <si>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21  0.00  342 51 19.1875  +00  0  0.7717    0.991377912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</si>
  <si>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21 30.00  342 51 20.4403  +00  0  0.7716    0.991377998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</si>
  <si>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22  0.00  342 51 21.6932  +00  0  0.7715    0.991378084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</si>
  <si>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22 30.00  342 51 22.9460  +00  0  0.7715    0.991378170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</si>
  <si>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23  0.00  342 51 24.1988  +00  0  0.7714    0.991378256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</si>
  <si>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23 30.00  342 51 25.4516  +00  0  0.7713    0.991378343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</si>
  <si>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24  0.00  342 51 26.7044  +00  0  0.7713    0.991378429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</si>
  <si>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24 30.00  342 51 27.9572  +00  0  0.7712    0.991378515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</si>
  <si>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25  0.00  342 51 29.2100  +00  0  0.7711    0.991378601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</si>
  <si>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25 30.00  342 51 30.4629  +00  0  0.7711    0.991378688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</si>
  <si>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26  0.00  342 51 31.7157  +00  0  0.7710    0.991378774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</si>
  <si>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26 30.00  342 51 32.9685  +00  0  0.7709    0.991378860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</si>
  <si>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27  0.00  342 51 34.2213  +00  0  0.7709    0.991378946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</si>
  <si>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27 30.00  342 51 35.4741  +00  0  0.7708    0.991379033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</si>
  <si>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28  0.00  342 51 36.7269  +00  0  0.7708    0.991379119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</si>
  <si>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28 30.00  342 51 37.9797  +00  0  0.7707    0.991379205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</si>
  <si>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29  0.00  342 51 39.2325  +00  0  0.7706    0.991379291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</si>
  <si>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29 30.00  342 51 40.4854  +00  0  0.7706    0.991379377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</si>
  <si>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30  0.00  342 51 41.7382  +00  0  0.7705    0.991379464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</si>
  <si>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30 30.00  342 51 42.9910  +00  0  0.7704    0.991379550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</si>
  <si>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31  0.00  342 51 44.2438  +00  0  0.7704    0.991379636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</si>
  <si>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31 30.00  342 51 45.4966  +00  0  0.7703    0.991379722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</si>
  <si>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32  0.00  342 51 46.7494  +00  0  0.7702    0.991379809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</si>
  <si>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32 30.00  342 51 48.0022  +00  0  0.7702    0.991379895  -26.76    0.00     0.00</t>
    </r>
    <r>
      <rPr>
        <b/>
        <sz val="10"/>
        <rFont val="Arial Unicode MS"/>
        <family val="0"/>
      </rPr>
      <t xml:space="preserve"> </t>
    </r>
  </si>
  <si>
    <r>
      <t xml:space="preserve">  3  3  2007 22 33  0.00  342 51 49.2550  +00  0  0.7701    0.991379981  -26.76    0.00     0.00</t>
    </r>
    <r>
      <rPr>
        <b/>
        <sz val="10"/>
        <rFont val="Arial Unicode MS"/>
        <family val="0"/>
      </rPr>
      <t xml:space="preserve"> </t>
    </r>
  </si>
  <si>
    <t>Longitude</t>
  </si>
  <si>
    <t>Latitude</t>
  </si>
  <si>
    <t>D Soleil</t>
  </si>
  <si>
    <t>D Lune</t>
  </si>
  <si>
    <r>
      <t xml:space="preserve">              h  m  s       o  '  "         o  '  "            Rt.                  o        o</t>
    </r>
    <r>
      <rPr>
        <b/>
        <sz val="10"/>
        <rFont val="Arial Unicode MS"/>
        <family val="0"/>
      </rPr>
      <t xml:space="preserve"> </t>
    </r>
  </si>
  <si>
    <t>Lune</t>
  </si>
  <si>
    <r>
      <t xml:space="preserve">  Coordonnees ecliptiques (lambda, beta)</t>
    </r>
    <r>
      <rPr>
        <b/>
        <sz val="10"/>
        <rFont val="Arial Unicode MS"/>
        <family val="0"/>
      </rPr>
      <t xml:space="preserve"> </t>
    </r>
  </si>
  <si>
    <r>
      <t xml:space="preserve">          Date UTC            Long.            Lat.          Distance     V.Mag   Phase   Elong.</t>
    </r>
    <r>
      <rPr>
        <b/>
        <sz val="10"/>
        <rFont val="Arial Unicode MS"/>
        <family val="0"/>
      </rPr>
      <t xml:space="preserve"> </t>
    </r>
  </si>
  <si>
    <r>
      <t xml:space="preserve">              h  m  s       o  '  "         o  '  "            ua.                  o        o</t>
    </r>
    <r>
      <rPr>
        <b/>
        <sz val="10"/>
        <rFont val="Arial Unicode MS"/>
        <family val="0"/>
      </rPr>
      <t xml:space="preserve"> </t>
    </r>
  </si>
  <si>
    <t>Rayon Terre</t>
  </si>
  <si>
    <t>Date</t>
  </si>
  <si>
    <t>1 UA</t>
  </si>
  <si>
    <t>(°)</t>
  </si>
  <si>
    <r>
      <t xml:space="preserve">                       EPHEMERIDES DES CORPS DU SYSTEME SOLAIRE  </t>
    </r>
    <r>
      <rPr>
        <b/>
        <sz val="10"/>
        <rFont val="Arial Unicode MS"/>
        <family val="0"/>
      </rPr>
      <t xml:space="preserve"> </t>
    </r>
  </si>
  <si>
    <r>
      <t xml:space="preserve"> #######################################################################################</t>
    </r>
    <r>
      <rPr>
        <b/>
        <sz val="10"/>
        <rFont val="Arial Unicode MS"/>
        <family val="0"/>
      </rPr>
      <t xml:space="preserve"> </t>
    </r>
  </si>
  <si>
    <r>
      <t xml:space="preserve"> </t>
    </r>
    <r>
      <rPr>
        <b/>
        <sz val="10"/>
        <rFont val="Arial Unicode MS"/>
        <family val="0"/>
      </rPr>
      <t xml:space="preserve"> </t>
    </r>
  </si>
  <si>
    <r>
      <t xml:space="preserve">  Satellite 10 Lune</t>
    </r>
    <r>
      <rPr>
        <b/>
        <sz val="10"/>
        <rFont val="Arial Unicode MS"/>
        <family val="0"/>
      </rPr>
      <t xml:space="preserve"> </t>
    </r>
  </si>
  <si>
    <r>
      <t xml:space="preserve">  Theorie planetaire DE405/LE405</t>
    </r>
    <r>
      <rPr>
        <b/>
        <sz val="10"/>
        <rFont val="Arial Unicode MS"/>
        <family val="0"/>
      </rPr>
      <t xml:space="preserve"> </t>
    </r>
  </si>
  <si>
    <t>Heure</t>
  </si>
  <si>
    <r>
      <t xml:space="preserve">  Planete 11 Soleil</t>
    </r>
    <r>
      <rPr>
        <b/>
        <sz val="10"/>
        <rFont val="Arial Unicode MS"/>
        <family val="0"/>
      </rPr>
      <t xml:space="preserve"> </t>
    </r>
  </si>
  <si>
    <r>
      <t xml:space="preserve">  Centre du repere : geocentre</t>
    </r>
    <r>
      <rPr>
        <b/>
        <sz val="10"/>
        <rFont val="Arial Unicode MS"/>
        <family val="0"/>
      </rPr>
      <t xml:space="preserve"> </t>
    </r>
  </si>
  <si>
    <t>Direction</t>
  </si>
  <si>
    <t>cône d'ombre</t>
  </si>
  <si>
    <t>(')</t>
  </si>
  <si>
    <t>km</t>
  </si>
  <si>
    <t>q</t>
  </si>
  <si>
    <r>
      <t xml:space="preserve">  4  3  2007  1 30  0.00  163 59 56.0875  +00 11 13.1939   63.088865829  -12.56    1.02   181.02</t>
    </r>
    <r>
      <rPr>
        <b/>
        <sz val="10"/>
        <rFont val="Arial Unicode MS"/>
        <family val="0"/>
      </rPr>
      <t xml:space="preserve"> </t>
    </r>
  </si>
  <si>
    <r>
      <t xml:space="preserve">  4  3  2007  1 30 30.00  164  0 11.1195  +00 11 11.8028   63.088976491  -12.56    1.02   181.03</t>
    </r>
    <r>
      <rPr>
        <b/>
        <sz val="10"/>
        <rFont val="Arial Unicode MS"/>
        <family val="0"/>
      </rPr>
      <t xml:space="preserve"> </t>
    </r>
  </si>
  <si>
    <r>
      <t xml:space="preserve">  4  3  2007  1 31  0.00  164  0 26.1513  +00 11 10.4117   63.089087143  -12.56    1.03   181.03</t>
    </r>
    <r>
      <rPr>
        <b/>
        <sz val="10"/>
        <rFont val="Arial Unicode MS"/>
        <family val="0"/>
      </rPr>
      <t xml:space="preserve"> </t>
    </r>
  </si>
  <si>
    <r>
      <t xml:space="preserve">  4  3  2007  1 31 30.00  164  0 41.1825  +00 11  9.0207   63.089197780  -12.56    1.03   181.03</t>
    </r>
    <r>
      <rPr>
        <b/>
        <sz val="10"/>
        <rFont val="Arial Unicode MS"/>
        <family val="0"/>
      </rPr>
      <t xml:space="preserve"> </t>
    </r>
  </si>
  <si>
    <r>
      <t xml:space="preserve">  4  3  2007  1 32  0.00  164  0 56.2142  +00 11  7.6296   63.089308415  -12.56    1.04   181.04</t>
    </r>
    <r>
      <rPr>
        <b/>
        <sz val="10"/>
        <rFont val="Arial Unicode MS"/>
        <family val="0"/>
      </rPr>
      <t xml:space="preserve"> </t>
    </r>
  </si>
  <si>
    <r>
      <t xml:space="preserve">  4  3  2007  1 32 30.00  164  1 11.2459  +00 11  6.2385   63.089419040  -12.56    1.04   181.04</t>
    </r>
    <r>
      <rPr>
        <b/>
        <sz val="10"/>
        <rFont val="Arial Unicode MS"/>
        <family val="0"/>
      </rPr>
      <t xml:space="preserve"> </t>
    </r>
  </si>
  <si>
    <r>
      <t xml:space="preserve">  4  3  2007  1 33  0.00  164  1 26.2776  +00 11  4.8474   63.089529656  -12.56    1.04   181.05</t>
    </r>
    <r>
      <rPr>
        <b/>
        <sz val="10"/>
        <rFont val="Arial Unicode MS"/>
        <family val="0"/>
      </rPr>
      <t xml:space="preserve"> </t>
    </r>
  </si>
  <si>
    <r>
      <t xml:space="preserve">  4  3  2007  1 33 30.00  164  1 41.3091  +00 11  3.4564   63.089640262  -12.56    1.05   181.05</t>
    </r>
    <r>
      <rPr>
        <b/>
        <sz val="10"/>
        <rFont val="Arial Unicode MS"/>
        <family val="0"/>
      </rPr>
      <t xml:space="preserve"> </t>
    </r>
  </si>
  <si>
    <r>
      <t xml:space="preserve">  4  3  2007  1 34  0.00  164  1 56.3407  +00 11  2.0653   63.089750860  -12.56    1.05   181.05</t>
    </r>
    <r>
      <rPr>
        <b/>
        <sz val="10"/>
        <rFont val="Arial Unicode MS"/>
        <family val="0"/>
      </rPr>
      <t xml:space="preserve"> </t>
    </r>
  </si>
  <si>
    <r>
      <t xml:space="preserve">  4  3  2007  1 34 30.00  164  2 11.3722  +00 11  0.6742   63.089861449  -12.56    1.05   181.06</t>
    </r>
    <r>
      <rPr>
        <b/>
        <sz val="10"/>
        <rFont val="Arial Unicode MS"/>
        <family val="0"/>
      </rPr>
      <t xml:space="preserve"> </t>
    </r>
  </si>
  <si>
    <r>
      <t xml:space="preserve">  4  3  2007  1 35  0.00  164  2 26.4036  +00 10 59.2832   63.089972028  -12.56    1.06   181.06</t>
    </r>
    <r>
      <rPr>
        <b/>
        <sz val="10"/>
        <rFont val="Arial Unicode MS"/>
        <family val="0"/>
      </rPr>
      <t xml:space="preserve"> </t>
    </r>
  </si>
  <si>
    <r>
      <t xml:space="preserve">  4  3  2007  1 35 30.00  164  2 41.4349  +00 10 57.8921   63.090082599  -12.56    1.06   181.06</t>
    </r>
    <r>
      <rPr>
        <b/>
        <sz val="10"/>
        <rFont val="Arial Unicode MS"/>
        <family val="0"/>
      </rPr>
      <t xml:space="preserve"> </t>
    </r>
  </si>
  <si>
    <r>
      <t xml:space="preserve">  4  3  2007  1 36  0.00  164  2 56.4663  +00 10 56.5010   63.090193160  -12.56    1.07   181.07</t>
    </r>
    <r>
      <rPr>
        <b/>
        <sz val="10"/>
        <rFont val="Arial Unicode MS"/>
        <family val="0"/>
      </rPr>
      <t xml:space="preserve"> </t>
    </r>
  </si>
  <si>
    <r>
      <t xml:space="preserve">  4  3  2007  1 36 30.00  164  3 11.4975  +00 10 55.1100   63.090303712  -12.56    1.07   181.07</t>
    </r>
    <r>
      <rPr>
        <b/>
        <sz val="10"/>
        <rFont val="Arial Unicode MS"/>
        <family val="0"/>
      </rPr>
      <t xml:space="preserve"> </t>
    </r>
  </si>
  <si>
    <r>
      <t xml:space="preserve">  4  3  2007  1 37  0.00  164  3 26.5287  +00 10 53.7189   63.090414255  -12.56    1.07   181.08</t>
    </r>
    <r>
      <rPr>
        <b/>
        <sz val="10"/>
        <rFont val="Arial Unicode MS"/>
        <family val="0"/>
      </rPr>
      <t xml:space="preserve"> </t>
    </r>
  </si>
  <si>
    <r>
      <t xml:space="preserve">  4  3  2007  1 37 30.00  164  3 41.5599  +00 10 52.3278   63.090524789  -12.56    1.08   181.08</t>
    </r>
    <r>
      <rPr>
        <b/>
        <sz val="10"/>
        <rFont val="Arial Unicode MS"/>
        <family val="0"/>
      </rPr>
      <t xml:space="preserve"> </t>
    </r>
  </si>
  <si>
    <r>
      <t xml:space="preserve">  4  3  2007  1 38  0.00  164  3 56.5910  +00 10 50.9368   63.090635314  -12.56    1.08   181.08</t>
    </r>
    <r>
      <rPr>
        <b/>
        <sz val="10"/>
        <rFont val="Arial Unicode MS"/>
        <family val="0"/>
      </rPr>
      <t xml:space="preserve"> </t>
    </r>
  </si>
  <si>
    <r>
      <t xml:space="preserve">  4  3  2007  1 38 30.00  164  4 11.6220  +00 10 49.5457   63.090745829  -12.56    1.08   181.09</t>
    </r>
    <r>
      <rPr>
        <b/>
        <sz val="10"/>
        <rFont val="Arial Unicode MS"/>
        <family val="0"/>
      </rPr>
      <t xml:space="preserve"> </t>
    </r>
  </si>
  <si>
    <r>
      <t xml:space="preserve">  4  3  2007  1 39  0.00  164  4 26.6530  +00 10 48.1547   63.090856336  -12.56    1.09   181.09</t>
    </r>
    <r>
      <rPr>
        <b/>
        <sz val="10"/>
        <rFont val="Arial Unicode MS"/>
        <family val="0"/>
      </rPr>
      <t xml:space="preserve"> </t>
    </r>
  </si>
  <si>
    <r>
      <t xml:space="preserve">  4  3  2007  1 39 30.00  164  4 41.6840  +00 10 46.7636   63.090966833  -12.56    1.09   181.09</t>
    </r>
    <r>
      <rPr>
        <b/>
        <sz val="10"/>
        <rFont val="Arial Unicode MS"/>
        <family val="0"/>
      </rPr>
      <t xml:space="preserve"> </t>
    </r>
  </si>
  <si>
    <r>
      <t xml:space="preserve">  4  3  2007  1 40  0.00  164  4 56.7142  +00 10 45.3726   63.091077315  -12.56    1.09   181.10</t>
    </r>
    <r>
      <rPr>
        <b/>
        <sz val="10"/>
        <rFont val="Arial Unicode MS"/>
        <family val="0"/>
      </rPr>
      <t xml:space="preserve"> </t>
    </r>
  </si>
  <si>
    <t>Distances</t>
  </si>
  <si>
    <t>Séparation angulaire</t>
  </si>
  <si>
    <t>Dates et heures</t>
  </si>
  <si>
    <r>
      <t xml:space="preserve">  4  3  2007  1 40 30.00  164  5 11.7450  +00 10 43.9815   63.091187794  -12.56    1.10   181.10</t>
    </r>
    <r>
      <rPr>
        <b/>
        <sz val="10"/>
        <rFont val="Arial Unicode MS"/>
        <family val="0"/>
      </rPr>
      <t xml:space="preserve"> </t>
    </r>
  </si>
  <si>
    <r>
      <t xml:space="preserve">  4  3  2007  1 41  0.00  164  5 26.7758  +00 10 42.5905   63.091298264  -12.56    1.10   181.11</t>
    </r>
    <r>
      <rPr>
        <b/>
        <sz val="10"/>
        <rFont val="Arial Unicode MS"/>
        <family val="0"/>
      </rPr>
      <t xml:space="preserve"> </t>
    </r>
  </si>
  <si>
    <r>
      <t xml:space="preserve">  4  3  2007  1 41 30.00  164  5 41.8065  +00 10 41.1994   63.091408725  -12.56    1.11   181.11</t>
    </r>
    <r>
      <rPr>
        <b/>
        <sz val="10"/>
        <rFont val="Arial Unicode MS"/>
        <family val="0"/>
      </rPr>
      <t xml:space="preserve"> </t>
    </r>
  </si>
  <si>
    <r>
      <t xml:space="preserve">  4  3  2007  1 42  0.00  164  5 56.8372  +00 10 39.8084   63.091519177  -12.56    1.11   181.11</t>
    </r>
    <r>
      <rPr>
        <b/>
        <sz val="10"/>
        <rFont val="Arial Unicode MS"/>
        <family val="0"/>
      </rPr>
      <t xml:space="preserve"> </t>
    </r>
  </si>
  <si>
    <r>
      <t xml:space="preserve">  4  3  2007  1 42 30.00  164  6 11.8678  +00 10 38.4173   63.091629620  -12.56    1.11   181.12</t>
    </r>
    <r>
      <rPr>
        <b/>
        <sz val="10"/>
        <rFont val="Arial Unicode MS"/>
        <family val="0"/>
      </rPr>
      <t xml:space="preserve"> </t>
    </r>
  </si>
  <si>
    <r>
      <t xml:space="preserve">  4  3  2007  1 43  0.00  164  6 26.8984  +00 10 37.0263   63.091740053  -12.56    1.12   181.12</t>
    </r>
    <r>
      <rPr>
        <b/>
        <sz val="10"/>
        <rFont val="Arial Unicode MS"/>
        <family val="0"/>
      </rPr>
      <t xml:space="preserve"> </t>
    </r>
  </si>
  <si>
    <r>
      <t xml:space="preserve">  4  3  2007  1 43 30.00  164  6 41.9289  +00 10 35.6352   63.091850478  -12.56    1.12   181.12</t>
    </r>
    <r>
      <rPr>
        <b/>
        <sz val="10"/>
        <rFont val="Arial Unicode MS"/>
        <family val="0"/>
      </rPr>
      <t xml:space="preserve"> </t>
    </r>
  </si>
  <si>
    <r>
      <t xml:space="preserve">  4  3  2007  1 44  0.00  164  6 56.9594  +00 10 34.2442   63.091960893  -12.56    1.12   181.13</t>
    </r>
    <r>
      <rPr>
        <b/>
        <sz val="10"/>
        <rFont val="Arial Unicode MS"/>
        <family val="0"/>
      </rPr>
      <t xml:space="preserve"> </t>
    </r>
  </si>
  <si>
    <r>
      <t xml:space="preserve">  4  3  2007  1 44 30.00  164  7 11.9897  +00 10 32.8531   63.092071299  -12.55    1.13   181.13</t>
    </r>
    <r>
      <rPr>
        <b/>
        <sz val="10"/>
        <rFont val="Arial Unicode MS"/>
        <family val="0"/>
      </rPr>
      <t xml:space="preserve"> </t>
    </r>
  </si>
  <si>
    <r>
      <t xml:space="preserve">  4  3  2007  1 45  0.00  164  7 27.0201  +00 10 31.4621   63.092181697  -12.55    1.13   181.13</t>
    </r>
    <r>
      <rPr>
        <b/>
        <sz val="10"/>
        <rFont val="Arial Unicode MS"/>
        <family val="0"/>
      </rPr>
      <t xml:space="preserve"> </t>
    </r>
  </si>
  <si>
    <r>
      <t xml:space="preserve">  4  3  2007  1 45 30.00  164  7 42.0504  +00 10 30.0711   63.092292085  -12.55    1.14   181.14</t>
    </r>
    <r>
      <rPr>
        <b/>
        <sz val="10"/>
        <rFont val="Arial Unicode MS"/>
        <family val="0"/>
      </rPr>
      <t xml:space="preserve"> </t>
    </r>
  </si>
  <si>
    <r>
      <t xml:space="preserve">  4  3  2007  1 46  0.00  164  7 57.0806  +00 10 28.6800   63.092402463  -12.55    1.14   181.14</t>
    </r>
    <r>
      <rPr>
        <b/>
        <sz val="10"/>
        <rFont val="Arial Unicode MS"/>
        <family val="0"/>
      </rPr>
      <t xml:space="preserve"> </t>
    </r>
  </si>
  <si>
    <r>
      <t xml:space="preserve">  4  3  2007  1 46 30.00  164  8 12.1108  +00 10 27.2890   63.092512833  -12.55    1.14   181.15</t>
    </r>
    <r>
      <rPr>
        <b/>
        <sz val="10"/>
        <rFont val="Arial Unicode MS"/>
        <family val="0"/>
      </rPr>
      <t xml:space="preserve"> </t>
    </r>
  </si>
  <si>
    <r>
      <t xml:space="preserve">  4  3  2007  1 47  0.00  164  8 27.1409  +00 10 25.8980   63.092623194  -12.55    1.15   181.15</t>
    </r>
    <r>
      <rPr>
        <b/>
        <sz val="10"/>
        <rFont val="Arial Unicode MS"/>
        <family val="0"/>
      </rPr>
      <t xml:space="preserve"> </t>
    </r>
  </si>
  <si>
    <r>
      <t xml:space="preserve">  4  3  2007  1 47 30.00  164  8 42.1710  +00 10 24.5069   63.092733545  -12.55    1.15   181.15</t>
    </r>
    <r>
      <rPr>
        <b/>
        <sz val="10"/>
        <rFont val="Arial Unicode MS"/>
        <family val="0"/>
      </rPr>
      <t xml:space="preserve"> </t>
    </r>
  </si>
  <si>
    <r>
      <t xml:space="preserve">  4  3  2007  1 48  0.00  164  8 57.2010  +00 10 23.1159   63.092843887  -12.55    1.15   181.16</t>
    </r>
    <r>
      <rPr>
        <b/>
        <sz val="10"/>
        <rFont val="Arial Unicode MS"/>
        <family val="0"/>
      </rPr>
      <t xml:space="preserve"> </t>
    </r>
  </si>
  <si>
    <r>
      <t xml:space="preserve">  4  3  2007  1 48 30.00  164  9 12.2304  +00 10 21.7249   63.092954214  -12.55    1.16   181.16</t>
    </r>
    <r>
      <rPr>
        <b/>
        <sz val="10"/>
        <rFont val="Arial Unicode MS"/>
        <family val="0"/>
      </rPr>
      <t xml:space="preserve"> </t>
    </r>
  </si>
  <si>
    <r>
      <t xml:space="preserve">  4  3  2007  1 49  0.00  164  9 27.2603  +00 10 20.3338   63.093064538  -12.55    1.16   181.16</t>
    </r>
    <r>
      <rPr>
        <b/>
        <sz val="10"/>
        <rFont val="Arial Unicode MS"/>
        <family val="0"/>
      </rPr>
      <t xml:space="preserve"> </t>
    </r>
  </si>
  <si>
    <r>
      <t xml:space="preserve">  3  3  2007 21 42 30.00  162  5 50.9241  +00 21 46.1498   63.037578733  -12.58    0.82   179.18</t>
    </r>
    <r>
      <rPr>
        <b/>
        <sz val="10"/>
        <rFont val="Arial Unicode MS"/>
        <family val="0"/>
      </rPr>
      <t xml:space="preserve"> </t>
    </r>
  </si>
  <si>
    <r>
      <t xml:space="preserve">  3  3  2007 21 43  0.00  162  6  5.9810  +00 21 44.7589   63.037693482  -12.58    0.82   179.18</t>
    </r>
    <r>
      <rPr>
        <b/>
        <sz val="10"/>
        <rFont val="Arial Unicode MS"/>
        <family val="0"/>
      </rPr>
      <t xml:space="preserve"> </t>
    </r>
  </si>
  <si>
    <r>
      <t xml:space="preserve">  3  3  2007 21 43 30.00  162  6 21.0378  +00 21 43.3680   63.037808221  -12.58    0.81   179.19</t>
    </r>
    <r>
      <rPr>
        <b/>
        <sz val="10"/>
        <rFont val="Arial Unicode MS"/>
        <family val="0"/>
      </rPr>
      <t xml:space="preserve"> </t>
    </r>
  </si>
  <si>
    <r>
      <t xml:space="preserve">  3  3  2007 21 44  0.00  162  6 36.0946  +00 21 41.9771   63.037922952  -12.58    0.81   179.19</t>
    </r>
    <r>
      <rPr>
        <b/>
        <sz val="10"/>
        <rFont val="Arial Unicode MS"/>
        <family val="0"/>
      </rPr>
      <t xml:space="preserve"> </t>
    </r>
  </si>
  <si>
    <r>
      <t xml:space="preserve">  3  3  2007 21 44 30.00  162  6 51.1513  +00 21 40.5862   63.038037674  -12.58    0.80   179.19</t>
    </r>
    <r>
      <rPr>
        <b/>
        <sz val="10"/>
        <rFont val="Arial Unicode MS"/>
        <family val="0"/>
      </rPr>
      <t xml:space="preserve"> </t>
    </r>
  </si>
  <si>
    <r>
      <t xml:space="preserve">  3  3  2007 21 45  0.00  162  7  6.2080  +00 21 39.1953   63.038152387  -12.58    0.80   179.20</t>
    </r>
    <r>
      <rPr>
        <b/>
        <sz val="10"/>
        <rFont val="Arial Unicode MS"/>
        <family val="0"/>
      </rPr>
      <t xml:space="preserve"> </t>
    </r>
  </si>
  <si>
    <r>
      <t xml:space="preserve">  3  3  2007 21 45 30.00  162  7 21.2646  +00 21 37.8044   63.038267092  -12.58    0.80   179.20</t>
    </r>
    <r>
      <rPr>
        <b/>
        <sz val="10"/>
        <rFont val="Arial Unicode MS"/>
        <family val="0"/>
      </rPr>
      <t xml:space="preserve"> </t>
    </r>
  </si>
  <si>
    <r>
      <t xml:space="preserve">  3  3  2007 21 46  0.00  162  7 36.3205  +00 21 36.4135   63.038381787  -12.58    0.79   179.20</t>
    </r>
    <r>
      <rPr>
        <b/>
        <sz val="10"/>
        <rFont val="Arial Unicode MS"/>
        <family val="0"/>
      </rPr>
      <t xml:space="preserve"> </t>
    </r>
  </si>
  <si>
    <r>
      <t xml:space="preserve">  3  3  2007 21 46 30.00  162  7 51.3770  +00 21 35.0226   63.038496473  -12.58    0.79   179.21</t>
    </r>
    <r>
      <rPr>
        <b/>
        <sz val="10"/>
        <rFont val="Arial Unicode MS"/>
        <family val="0"/>
      </rPr>
      <t xml:space="preserve"> </t>
    </r>
  </si>
  <si>
    <r>
      <t xml:space="preserve">  3  3  2007 21 47  0.00  162  8  6.4335  +00 21 33.6317   63.038611151  -12.58    0.79   179.21</t>
    </r>
    <r>
      <rPr>
        <b/>
        <sz val="10"/>
        <rFont val="Arial Unicode MS"/>
        <family val="0"/>
      </rPr>
      <t xml:space="preserve"> </t>
    </r>
  </si>
  <si>
    <r>
      <t xml:space="preserve">  3  3  2007 21 47 30.00  162  8 21.4899  +00 21 32.2407   63.038725820  -12.58    0.78   179.21</t>
    </r>
    <r>
      <rPr>
        <b/>
        <sz val="10"/>
        <rFont val="Arial Unicode MS"/>
        <family val="0"/>
      </rPr>
      <t xml:space="preserve"> </t>
    </r>
  </si>
  <si>
    <r>
      <t xml:space="preserve">  3  3  2007 21 48  0.00  162  8 36.5462  +00 21 30.8498   63.038840480  -12.58    0.78   179.22</t>
    </r>
    <r>
      <rPr>
        <b/>
        <sz val="10"/>
        <rFont val="Arial Unicode MS"/>
        <family val="0"/>
      </rPr>
      <t xml:space="preserve"> </t>
    </r>
  </si>
  <si>
    <r>
      <t xml:space="preserve">  3  3  2007 21 48 30.00  162  8 51.6025  +00 21 29.4589   63.038955131  -12.59    0.78   179.22</t>
    </r>
    <r>
      <rPr>
        <b/>
        <sz val="10"/>
        <rFont val="Arial Unicode MS"/>
        <family val="0"/>
      </rPr>
      <t xml:space="preserve"> </t>
    </r>
  </si>
  <si>
    <r>
      <t xml:space="preserve">  3  3  2007 21 49  0.00  162  9  6.6587  +00 21 28.0680   63.039069773  -12.59    0.77   179.23</t>
    </r>
    <r>
      <rPr>
        <b/>
        <sz val="10"/>
        <rFont val="Arial Unicode MS"/>
        <family val="0"/>
      </rPr>
      <t xml:space="preserve"> </t>
    </r>
  </si>
  <si>
    <r>
      <t xml:space="preserve">  3  3  2007 21 49 30.00  162  9 21.7149  +00 21 26.6771   63.039184407  -12.59    0.77   179.23</t>
    </r>
    <r>
      <rPr>
        <b/>
        <sz val="10"/>
        <rFont val="Arial Unicode MS"/>
        <family val="0"/>
      </rPr>
      <t xml:space="preserve"> </t>
    </r>
  </si>
  <si>
    <r>
      <t xml:space="preserve">  3  3  2007 21 50  0.00  162  9 36.7710  +00 21 25.2861   63.039299031  -12.59    0.77   179.23</t>
    </r>
    <r>
      <rPr>
        <b/>
        <sz val="10"/>
        <rFont val="Arial Unicode MS"/>
        <family val="0"/>
      </rPr>
      <t xml:space="preserve"> </t>
    </r>
  </si>
  <si>
    <r>
      <t xml:space="preserve">  3  3  2007 21 50 30.00  162  9 51.8271  +00 21 23.8952   63.039413647  -12.59    0.76   179.24</t>
    </r>
    <r>
      <rPr>
        <b/>
        <sz val="10"/>
        <rFont val="Arial Unicode MS"/>
        <family val="0"/>
      </rPr>
      <t xml:space="preserve"> </t>
    </r>
  </si>
  <si>
    <r>
      <t xml:space="preserve">  3  3  2007 21 51  0.00  162 10  6.8831  +00 21 22.5043   63.039528254  -12.59    0.76   179.24</t>
    </r>
    <r>
      <rPr>
        <b/>
        <sz val="10"/>
        <rFont val="Arial Unicode MS"/>
        <family val="0"/>
      </rPr>
      <t xml:space="preserve"> </t>
    </r>
  </si>
  <si>
    <r>
      <t xml:space="preserve">  3  3  2007 21 51 30.00  162 10 21.9390  +00 21 21.1133   63.039642852  -12.59    0.75   179.24</t>
    </r>
    <r>
      <rPr>
        <b/>
        <sz val="10"/>
        <rFont val="Arial Unicode MS"/>
        <family val="0"/>
      </rPr>
      <t xml:space="preserve"> </t>
    </r>
  </si>
  <si>
    <r>
      <t xml:space="preserve">  3  3  2007 21 52  0.00  162 10 36.9949  +00 21 19.7224   63.039757441  -12.59    0.75   179.25</t>
    </r>
    <r>
      <rPr>
        <b/>
        <sz val="10"/>
        <rFont val="Arial Unicode MS"/>
        <family val="0"/>
      </rPr>
      <t xml:space="preserve"> </t>
    </r>
  </si>
  <si>
    <r>
      <t xml:space="preserve">  3  3  2007 21 52 30.00  162 10 52.0508  +00 21 18.3315   63.039872021  -12.59    0.75   179.25</t>
    </r>
    <r>
      <rPr>
        <b/>
        <sz val="10"/>
        <rFont val="Arial Unicode MS"/>
        <family val="0"/>
      </rPr>
      <t xml:space="preserve"> </t>
    </r>
  </si>
  <si>
    <r>
      <t xml:space="preserve">  3  3  2007 21 53  0.00  162 11  7.1065  +00 21 16.9405   63.039986592  -12.59    0.74   179.25</t>
    </r>
    <r>
      <rPr>
        <b/>
        <sz val="10"/>
        <rFont val="Arial Unicode MS"/>
        <family val="0"/>
      </rPr>
      <t xml:space="preserve"> </t>
    </r>
  </si>
  <si>
    <r>
      <t xml:space="preserve">  3  3  2007 21 53 30.00  162 11 22.1623  +00 21 15.5496   63.040101155  -12.59    0.74   179.26</t>
    </r>
    <r>
      <rPr>
        <b/>
        <sz val="10"/>
        <rFont val="Arial Unicode MS"/>
        <family val="0"/>
      </rPr>
      <t xml:space="preserve"> </t>
    </r>
  </si>
  <si>
    <r>
      <t xml:space="preserve">  3  3  2007 21 54  0.00  162 11 37.2173  +00 21 14.1587   63.040215708  -12.59    0.74   179.26</t>
    </r>
    <r>
      <rPr>
        <b/>
        <sz val="10"/>
        <rFont val="Arial Unicode MS"/>
        <family val="0"/>
      </rPr>
      <t xml:space="preserve"> </t>
    </r>
  </si>
  <si>
    <r>
      <t xml:space="preserve">  3  3  2007 21 54 30.00  162 11 52.2729  +00 21 12.7677   63.040330252  -12.59    0.73   179.26</t>
    </r>
    <r>
      <rPr>
        <b/>
        <sz val="10"/>
        <rFont val="Arial Unicode MS"/>
        <family val="0"/>
      </rPr>
      <t xml:space="preserve"> </t>
    </r>
  </si>
  <si>
    <r>
      <t xml:space="preserve">  3  3  2007 21 55  0.00  162 12  7.3284  +00 21 11.3768   63.040444788  -12.59    0.73   179.27</t>
    </r>
    <r>
      <rPr>
        <b/>
        <sz val="10"/>
        <rFont val="Arial Unicode MS"/>
        <family val="0"/>
      </rPr>
      <t xml:space="preserve"> </t>
    </r>
  </si>
  <si>
    <r>
      <t xml:space="preserve">  3  3  2007 21 55 30.00  162 12 22.3839  +00 21  9.9858   63.040559315  -12.59    0.73   179.27</t>
    </r>
    <r>
      <rPr>
        <b/>
        <sz val="10"/>
        <rFont val="Arial Unicode MS"/>
        <family val="0"/>
      </rPr>
      <t xml:space="preserve"> </t>
    </r>
  </si>
  <si>
    <r>
      <t xml:space="preserve">  3  3  2007 21 56  0.00  162 12 37.4394  +00 21  8.5949   63.040673833  -12.59    0.72   179.28</t>
    </r>
    <r>
      <rPr>
        <b/>
        <sz val="10"/>
        <rFont val="Arial Unicode MS"/>
        <family val="0"/>
      </rPr>
      <t xml:space="preserve"> </t>
    </r>
  </si>
  <si>
    <r>
      <t xml:space="preserve">  3  3  2007 21 56 30.00  162 12 52.4948  +00 21  7.2039   63.040788342  -12.59    0.72   179.28</t>
    </r>
    <r>
      <rPr>
        <b/>
        <sz val="10"/>
        <rFont val="Arial Unicode MS"/>
        <family val="0"/>
      </rPr>
      <t xml:space="preserve"> </t>
    </r>
  </si>
  <si>
    <r>
      <t xml:space="preserve">  3  3  2007 21 57  0.00  162 13  7.5501  +00 21  5.8130   63.040902843  -12.59    0.72   179.28</t>
    </r>
    <r>
      <rPr>
        <b/>
        <sz val="10"/>
        <rFont val="Arial Unicode MS"/>
        <family val="0"/>
      </rPr>
      <t xml:space="preserve"> </t>
    </r>
  </si>
  <si>
    <r>
      <t xml:space="preserve">  3  3  2007 21 57 30.00  162 13 22.6054  +00 21  4.4220   63.041017334  -12.59    0.71   179.29</t>
    </r>
    <r>
      <rPr>
        <b/>
        <sz val="10"/>
        <rFont val="Arial Unicode MS"/>
        <family val="0"/>
      </rPr>
      <t xml:space="preserve"> </t>
    </r>
  </si>
  <si>
    <r>
      <t xml:space="preserve">  3  3  2007 21 58  0.00  162 13 37.6606  +00 21  3.0311   63.041131817  -12.59    0.71   179.29</t>
    </r>
    <r>
      <rPr>
        <b/>
        <sz val="10"/>
        <rFont val="Arial Unicode MS"/>
        <family val="0"/>
      </rPr>
      <t xml:space="preserve"> </t>
    </r>
  </si>
  <si>
    <r>
      <t xml:space="preserve">  3  3  2007 21 58 30.00  162 13 52.7158  +00 21  1.6401   63.041246291  -12.59    0.71   179.29</t>
    </r>
    <r>
      <rPr>
        <b/>
        <sz val="10"/>
        <rFont val="Arial Unicode MS"/>
        <family val="0"/>
      </rPr>
      <t xml:space="preserve"> </t>
    </r>
  </si>
  <si>
    <r>
      <t xml:space="preserve">  3  3  2007 21 59  0.00  162 14  7.7709  +00 21  0.2491   63.041360756  -12.59    0.70   179.30</t>
    </r>
    <r>
      <rPr>
        <b/>
        <sz val="10"/>
        <rFont val="Arial Unicode MS"/>
        <family val="0"/>
      </rPr>
      <t xml:space="preserve"> </t>
    </r>
  </si>
  <si>
    <r>
      <t xml:space="preserve">  3  3  2007 21 59 30.00  162 14 22.8260  +00 20 58.8582   63.041475212  -12.59    0.70   179.30</t>
    </r>
    <r>
      <rPr>
        <b/>
        <sz val="10"/>
        <rFont val="Arial Unicode MS"/>
        <family val="0"/>
      </rPr>
      <t xml:space="preserve"> </t>
    </r>
  </si>
  <si>
    <r>
      <t xml:space="preserve">  3  3  2007 22  0  0.00  162 14 37.8809  +00 20 57.4672   63.041589659  -12.59    0.69   179.30</t>
    </r>
    <r>
      <rPr>
        <b/>
        <sz val="10"/>
        <rFont val="Arial Unicode MS"/>
        <family val="0"/>
      </rPr>
      <t xml:space="preserve"> </t>
    </r>
  </si>
  <si>
    <r>
      <t xml:space="preserve">  3  3  2007 22  0 30.00  162 14 52.9359  +00 20 56.0763   63.041704097  -12.59    0.69   179.31</t>
    </r>
    <r>
      <rPr>
        <b/>
        <sz val="10"/>
        <rFont val="Arial Unicode MS"/>
        <family val="0"/>
      </rPr>
      <t xml:space="preserve"> </t>
    </r>
  </si>
  <si>
    <r>
      <t xml:space="preserve">  3  3  2007 22  1  0.00  162 15  7.9908  +00 20 54.6853   63.041818526  -12.59    0.69   179.31</t>
    </r>
    <r>
      <rPr>
        <b/>
        <sz val="10"/>
        <rFont val="Arial Unicode MS"/>
        <family val="0"/>
      </rPr>
      <t xml:space="preserve"> </t>
    </r>
  </si>
  <si>
    <r>
      <t xml:space="preserve">  3  3  2007 22  1 30.00  162 15 23.0456  +00 20 53.2943   63.041932947  -12.59    0.68   179.31</t>
    </r>
    <r>
      <rPr>
        <b/>
        <sz val="10"/>
        <rFont val="Arial Unicode MS"/>
        <family val="0"/>
      </rPr>
      <t xml:space="preserve"> </t>
    </r>
  </si>
  <si>
    <r>
      <t xml:space="preserve">  3  3  2007 22  2  0.00  162 15 38.1004  +00 20 51.9034   63.042047358  -12.59    0.68   179.32</t>
    </r>
    <r>
      <rPr>
        <b/>
        <sz val="10"/>
        <rFont val="Arial Unicode MS"/>
        <family val="0"/>
      </rPr>
      <t xml:space="preserve"> </t>
    </r>
  </si>
  <si>
    <r>
      <t xml:space="preserve">  3  3  2007 22  2 30.00  162 15 53.1545  +00 20 50.5124   63.042161760  -12.59    0.68   179.32</t>
    </r>
    <r>
      <rPr>
        <b/>
        <sz val="10"/>
        <rFont val="Arial Unicode MS"/>
        <family val="0"/>
      </rPr>
      <t xml:space="preserve"> </t>
    </r>
  </si>
  <si>
    <r>
      <t xml:space="preserve">  3  3  2007 22  3  0.00  162 16  8.2091  +00 20 49.1214   63.042276154  -12.59    0.67   179.32</t>
    </r>
    <r>
      <rPr>
        <b/>
        <sz val="10"/>
        <rFont val="Arial Unicode MS"/>
        <family val="0"/>
      </rPr>
      <t xml:space="preserve"> </t>
    </r>
  </si>
  <si>
    <r>
      <t xml:space="preserve">  3  3  2007 22  3 30.00  162 16 23.2637  +00 20 47.7304   63.042390539  -12.59    0.67   179.33</t>
    </r>
    <r>
      <rPr>
        <b/>
        <sz val="10"/>
        <rFont val="Arial Unicode MS"/>
        <family val="0"/>
      </rPr>
      <t xml:space="preserve"> </t>
    </r>
  </si>
  <si>
    <r>
      <t xml:space="preserve">  3  3  2007 22  4  0.00  162 16 38.3183  +00 20 46.3395   63.042504915  -12.59    0.67   179.33</t>
    </r>
    <r>
      <rPr>
        <b/>
        <sz val="10"/>
        <rFont val="Arial Unicode MS"/>
        <family val="0"/>
      </rPr>
      <t xml:space="preserve"> </t>
    </r>
  </si>
  <si>
    <r>
      <t xml:space="preserve">  3  3  2007 22  4 30.00  162 16 53.3728  +00 20 44.9485   63.042619282  -12.59    0.66   179.33</t>
    </r>
    <r>
      <rPr>
        <b/>
        <sz val="10"/>
        <rFont val="Arial Unicode MS"/>
        <family val="0"/>
      </rPr>
      <t xml:space="preserve"> </t>
    </r>
  </si>
  <si>
    <r>
      <t xml:space="preserve">  3  3  2007 22  5  0.00  162 17  8.4272  +00 20 43.5575   63.042733640  -12.59    0.66   179.34</t>
    </r>
    <r>
      <rPr>
        <b/>
        <sz val="10"/>
        <rFont val="Arial Unicode MS"/>
        <family val="0"/>
      </rPr>
      <t xml:space="preserve"> </t>
    </r>
  </si>
  <si>
    <r>
      <t xml:space="preserve">  3  3  2007 22  5 30.00  162 17 23.4816  +00 20 42.1665   63.042847990  -12.59    0.66   179.34</t>
    </r>
    <r>
      <rPr>
        <b/>
        <sz val="10"/>
        <rFont val="Arial Unicode MS"/>
        <family val="0"/>
      </rPr>
      <t xml:space="preserve"> </t>
    </r>
  </si>
  <si>
    <r>
      <t xml:space="preserve">  3  3  2007 22  6  0.00  162 17 38.5359  +00 20 40.7755   63.042962330  -12.60    0.65   179.35</t>
    </r>
    <r>
      <rPr>
        <b/>
        <sz val="10"/>
        <rFont val="Arial Unicode MS"/>
        <family val="0"/>
      </rPr>
      <t xml:space="preserve"> </t>
    </r>
  </si>
  <si>
    <r>
      <t xml:space="preserve">  3  3  2007 22  6 30.00  162 17 53.5902  +00 20 39.3845   63.043076662  -12.60    0.65   179.35</t>
    </r>
    <r>
      <rPr>
        <b/>
        <sz val="10"/>
        <rFont val="Arial Unicode MS"/>
        <family val="0"/>
      </rPr>
      <t xml:space="preserve"> </t>
    </r>
  </si>
  <si>
    <r>
      <t xml:space="preserve">  3  3  2007 22  7  0.00  162 18  8.6444  +00 20 37.9936   63.043190985  -12.60    0.65   179.35</t>
    </r>
    <r>
      <rPr>
        <b/>
        <sz val="10"/>
        <rFont val="Arial Unicode MS"/>
        <family val="0"/>
      </rPr>
      <t xml:space="preserve"> </t>
    </r>
  </si>
  <si>
    <r>
      <t xml:space="preserve">  3  3  2007 22  7 30.00  162 18 23.6986  +00 20 36.6026   63.043305299  -12.60    0.64   179.36</t>
    </r>
    <r>
      <rPr>
        <b/>
        <sz val="10"/>
        <rFont val="Arial Unicode MS"/>
        <family val="0"/>
      </rPr>
      <t xml:space="preserve"> </t>
    </r>
  </si>
  <si>
    <r>
      <t xml:space="preserve">  3  3  2007 22  8  0.00  162 18 38.7527  +00 20 35.2116   63.043419604  -12.60    0.64   179.36</t>
    </r>
    <r>
      <rPr>
        <b/>
        <sz val="10"/>
        <rFont val="Arial Unicode MS"/>
        <family val="0"/>
      </rPr>
      <t xml:space="preserve"> </t>
    </r>
  </si>
  <si>
    <r>
      <t xml:space="preserve">  3  3  2007 22  8 30.00  162 18 53.8067  +00 20 33.8206   63.043533900  -12.60    0.64   179.36</t>
    </r>
    <r>
      <rPr>
        <b/>
        <sz val="10"/>
        <rFont val="Arial Unicode MS"/>
        <family val="0"/>
      </rPr>
      <t xml:space="preserve"> </t>
    </r>
  </si>
  <si>
    <r>
      <t xml:space="preserve">  3  3  2007 22  9  0.00  162 19  8.8607  +00 20 32.4296   63.043648187  -12.60    0.63   179.37</t>
    </r>
    <r>
      <rPr>
        <b/>
        <sz val="10"/>
        <rFont val="Arial Unicode MS"/>
        <family val="0"/>
      </rPr>
      <t xml:space="preserve"> </t>
    </r>
  </si>
  <si>
    <r>
      <t xml:space="preserve">  3  3  2007 22  9 30.00  162 19 23.9147  +00 20 31.0386   63.043762466  -12.60    0.63   179.37</t>
    </r>
    <r>
      <rPr>
        <b/>
        <sz val="10"/>
        <rFont val="Arial Unicode MS"/>
        <family val="0"/>
      </rPr>
      <t xml:space="preserve"> </t>
    </r>
  </si>
  <si>
    <r>
      <t xml:space="preserve">  3  3  2007 22 10  0.00  162 19 38.9686  +00 20 29.6476   63.043876735  -12.60    0.63   179.37</t>
    </r>
    <r>
      <rPr>
        <b/>
        <sz val="10"/>
        <rFont val="Arial Unicode MS"/>
        <family val="0"/>
      </rPr>
      <t xml:space="preserve"> </t>
    </r>
  </si>
  <si>
    <r>
      <t xml:space="preserve">  3  3  2007 22 10 30.00  162 19 54.0217  +00 20 28.2566   63.043990995  -12.60    0.62   179.38</t>
    </r>
    <r>
      <rPr>
        <b/>
        <sz val="10"/>
        <rFont val="Arial Unicode MS"/>
        <family val="0"/>
      </rPr>
      <t xml:space="preserve"> </t>
    </r>
  </si>
  <si>
    <r>
      <t xml:space="preserve">  3  3  2007 22 11  0.00  162 20  9.0755  +00 20 26.8656   63.044105246  -12.60    0.62   179.38</t>
    </r>
    <r>
      <rPr>
        <b/>
        <sz val="10"/>
        <rFont val="Arial Unicode MS"/>
        <family val="0"/>
      </rPr>
      <t xml:space="preserve"> </t>
    </r>
  </si>
  <si>
    <r>
      <t xml:space="preserve">  3  3  2007 22 11 30.00  162 20 24.1292  +00 20 25.4746   63.044219489  -12.60    0.62   179.38</t>
    </r>
    <r>
      <rPr>
        <b/>
        <sz val="10"/>
        <rFont val="Arial Unicode MS"/>
        <family val="0"/>
      </rPr>
      <t xml:space="preserve"> </t>
    </r>
  </si>
  <si>
    <r>
      <t xml:space="preserve">  3  3  2007 22 12  0.00  162 20 39.1829  +00 20 24.0836   63.044333723  -12.60    0.61   179.39</t>
    </r>
    <r>
      <rPr>
        <b/>
        <sz val="10"/>
        <rFont val="Arial Unicode MS"/>
        <family val="0"/>
      </rPr>
      <t xml:space="preserve"> </t>
    </r>
  </si>
  <si>
    <r>
      <t xml:space="preserve">  3  3  2007 22 12 30.00  162 20 54.2365  +00 20 22.6926   63.044447948  -12.60    0.61   179.39</t>
    </r>
    <r>
      <rPr>
        <b/>
        <sz val="10"/>
        <rFont val="Arial Unicode MS"/>
        <family val="0"/>
      </rPr>
      <t xml:space="preserve"> </t>
    </r>
  </si>
  <si>
    <r>
      <t xml:space="preserve">  3  3  2007 22 13  0.00  162 21  9.2900  +00 20 21.3016   63.044562164  -12.60    0.61   179.39</t>
    </r>
    <r>
      <rPr>
        <b/>
        <sz val="10"/>
        <rFont val="Arial Unicode MS"/>
        <family val="0"/>
      </rPr>
      <t xml:space="preserve"> </t>
    </r>
  </si>
  <si>
    <r>
      <t xml:space="preserve">  3  3  2007 22 13 30.00  162 21 24.3435  +00 20 19.9106   63.044676371  -12.60    0.60   179.40</t>
    </r>
    <r>
      <rPr>
        <b/>
        <sz val="10"/>
        <rFont val="Arial Unicode MS"/>
        <family val="0"/>
      </rPr>
      <t xml:space="preserve"> </t>
    </r>
  </si>
  <si>
    <r>
      <t xml:space="preserve">  3  3  2007 22 14  0.00  162 21 39.3970  +00 20 18.5196   63.044790570  -12.60    0.60   179.40</t>
    </r>
    <r>
      <rPr>
        <b/>
        <sz val="10"/>
        <rFont val="Arial Unicode MS"/>
        <family val="0"/>
      </rPr>
      <t xml:space="preserve"> </t>
    </r>
  </si>
  <si>
    <r>
      <t xml:space="preserve">  3  3  2007 22 14 30.00  162 21 54.4504  +00 20 17.1286   63.044904759  -12.60    0.59   179.40</t>
    </r>
    <r>
      <rPr>
        <b/>
        <sz val="10"/>
        <rFont val="Arial Unicode MS"/>
        <family val="0"/>
      </rPr>
      <t xml:space="preserve"> </t>
    </r>
  </si>
  <si>
    <r>
      <t xml:space="preserve">  3  3  2007 22 15  0.00  162 22  9.5037  +00 20 15.7375   63.045018940  -12.60    0.59   179.41</t>
    </r>
    <r>
      <rPr>
        <b/>
        <sz val="10"/>
        <rFont val="Arial Unicode MS"/>
        <family val="0"/>
      </rPr>
      <t xml:space="preserve"> </t>
    </r>
  </si>
  <si>
    <r>
      <t xml:space="preserve">  3  3  2007 22 15 30.00  162 22 24.5570  +00 20 14.3465   63.045133112  -12.60    0.59   179.41</t>
    </r>
    <r>
      <rPr>
        <b/>
        <sz val="10"/>
        <rFont val="Arial Unicode MS"/>
        <family val="0"/>
      </rPr>
      <t xml:space="preserve"> </t>
    </r>
  </si>
  <si>
    <r>
      <t xml:space="preserve">  3  3  2007 22 16  0.00  162 22 39.6102  +00 20 12.9555   63.045247274  -12.60    0.58   179.41</t>
    </r>
    <r>
      <rPr>
        <b/>
        <sz val="10"/>
        <rFont val="Arial Unicode MS"/>
        <family val="0"/>
      </rPr>
      <t xml:space="preserve"> </t>
    </r>
  </si>
  <si>
    <r>
      <t xml:space="preserve">  3  3  2007 22 16 30.00  162 22 54.6633  +00 20 11.5645   63.045361428  -12.60    0.58   179.42</t>
    </r>
    <r>
      <rPr>
        <b/>
        <sz val="10"/>
        <rFont val="Arial Unicode MS"/>
        <family val="0"/>
      </rPr>
      <t xml:space="preserve"> </t>
    </r>
  </si>
  <si>
    <r>
      <t xml:space="preserve">  3  3  2007 22 17  0.00  162 23  9.7164  +00 20 10.1735   63.045475573  -12.60    0.58   179.42</t>
    </r>
    <r>
      <rPr>
        <b/>
        <sz val="10"/>
        <rFont val="Arial Unicode MS"/>
        <family val="0"/>
      </rPr>
      <t xml:space="preserve"> </t>
    </r>
  </si>
  <si>
    <r>
      <t xml:space="preserve">  3  3  2007 22 17 30.00  162 23 24.7695  +00 20  8.7825   63.045589709  -12.60    0.57   179.42</t>
    </r>
    <r>
      <rPr>
        <b/>
        <sz val="10"/>
        <rFont val="Arial Unicode MS"/>
        <family val="0"/>
      </rPr>
      <t xml:space="preserve"> </t>
    </r>
  </si>
  <si>
    <r>
      <t xml:space="preserve">  3  3  2007 22 18  0.00  162 23 39.8225  +00 20  7.3914   63.045703837  -12.60    0.57   179.43</t>
    </r>
    <r>
      <rPr>
        <b/>
        <sz val="10"/>
        <rFont val="Arial Unicode MS"/>
        <family val="0"/>
      </rPr>
      <t xml:space="preserve"> </t>
    </r>
  </si>
  <si>
    <r>
      <t xml:space="preserve">  3  3  2007 22 18 30.00  162 23 54.8748  +00 20  6.0004   63.045817953  -12.60    0.57   179.43</t>
    </r>
    <r>
      <rPr>
        <b/>
        <sz val="10"/>
        <rFont val="Arial Unicode MS"/>
        <family val="0"/>
      </rPr>
      <t xml:space="preserve"> </t>
    </r>
  </si>
  <si>
    <r>
      <t xml:space="preserve">  3  3  2007 22 19  0.00  162 24  9.9276  +00 20  4.6094   63.045932063  -12.60    0.56   179.43</t>
    </r>
    <r>
      <rPr>
        <b/>
        <sz val="10"/>
        <rFont val="Arial Unicode MS"/>
        <family val="0"/>
      </rPr>
      <t xml:space="preserve"> </t>
    </r>
  </si>
  <si>
    <r>
      <t xml:space="preserve">  3  3  2007 22 19 30.00  162 24 24.9805  +00 20  3.2184   63.046046163  -12.60    0.56   179.44</t>
    </r>
    <r>
      <rPr>
        <b/>
        <sz val="10"/>
        <rFont val="Arial Unicode MS"/>
        <family val="0"/>
      </rPr>
      <t xml:space="preserve"> </t>
    </r>
  </si>
  <si>
    <r>
      <t xml:space="preserve">  3  3  2007 22 20  0.00  162 24 40.0332  +00 20  1.8273   63.046160255  -12.60    0.56   179.44</t>
    </r>
    <r>
      <rPr>
        <b/>
        <sz val="10"/>
        <rFont val="Arial Unicode MS"/>
        <family val="0"/>
      </rPr>
      <t xml:space="preserve"> </t>
    </r>
  </si>
  <si>
    <r>
      <t xml:space="preserve">  4  3  2007  1 49 30.00  164  9 42.2901  +00 10 18.9428   63.093174853  -12.55    1.17   181.17</t>
    </r>
    <r>
      <rPr>
        <b/>
        <sz val="10"/>
        <rFont val="Arial Unicode MS"/>
        <family val="0"/>
      </rPr>
      <t xml:space="preserve"> </t>
    </r>
  </si>
  <si>
    <r>
      <t xml:space="preserve">  4  3  2007  1 50  0.00  164  9 57.3200  +00 10 17.5518   63.093285158  -12.55    1.17   181.17</t>
    </r>
    <r>
      <rPr>
        <b/>
        <sz val="10"/>
        <rFont val="Arial Unicode MS"/>
        <family val="0"/>
      </rPr>
      <t xml:space="preserve"> </t>
    </r>
  </si>
  <si>
    <r>
      <t xml:space="preserve">  4  3  2007  1 50 30.00  164 10 12.3497  +00 10 16.1608   63.093395455  -12.55    1.17   181.18</t>
    </r>
    <r>
      <rPr>
        <b/>
        <sz val="10"/>
        <rFont val="Arial Unicode MS"/>
        <family val="0"/>
      </rPr>
      <t xml:space="preserve"> </t>
    </r>
  </si>
  <si>
    <r>
      <t xml:space="preserve">  4  3  2007  1 51  0.00  164 10 27.3794  +00 10 14.7697   63.093505743  -12.55    1.18   181.18</t>
    </r>
    <r>
      <rPr>
        <b/>
        <sz val="10"/>
        <rFont val="Arial Unicode MS"/>
        <family val="0"/>
      </rPr>
      <t xml:space="preserve"> </t>
    </r>
  </si>
  <si>
    <r>
      <t xml:space="preserve">  4  3  2007  1 51 30.00  164 10 42.4091  +00 10 13.3787   63.093616021  -12.55    1.18   181.18</t>
    </r>
    <r>
      <rPr>
        <b/>
        <sz val="10"/>
        <rFont val="Arial Unicode MS"/>
        <family val="0"/>
      </rPr>
      <t xml:space="preserve"> </t>
    </r>
  </si>
  <si>
    <r>
      <t xml:space="preserve">  4  3  2007  1 52  0.00  164 10 57.4387  +00 10 11.9877   63.093726290  -12.55    1.18   181.19</t>
    </r>
    <r>
      <rPr>
        <b/>
        <sz val="10"/>
        <rFont val="Arial Unicode MS"/>
        <family val="0"/>
      </rPr>
      <t xml:space="preserve"> </t>
    </r>
  </si>
  <si>
    <r>
      <t xml:space="preserve">  4  3  2007  1 52 30.00  164 11 12.4682  +00 10 10.5967   63.093836550  -12.55    1.19   181.19</t>
    </r>
    <r>
      <rPr>
        <b/>
        <sz val="10"/>
        <rFont val="Arial Unicode MS"/>
        <family val="0"/>
      </rPr>
      <t xml:space="preserve"> </t>
    </r>
  </si>
  <si>
    <r>
      <t xml:space="preserve">  4  3  2007  1 53  0.00  164 11 27.4977  +00 10  9.2057   63.093946801  -12.55    1.19   181.19</t>
    </r>
    <r>
      <rPr>
        <b/>
        <sz val="10"/>
        <rFont val="Arial Unicode MS"/>
        <family val="0"/>
      </rPr>
      <t xml:space="preserve"> </t>
    </r>
  </si>
  <si>
    <r>
      <t xml:space="preserve">  4  3  2007  1 53 30.00  164 11 42.5271  +00 10  7.8147   63.094057043  -12.55    1.19   181.20</t>
    </r>
    <r>
      <rPr>
        <b/>
        <sz val="10"/>
        <rFont val="Arial Unicode MS"/>
        <family val="0"/>
      </rPr>
      <t xml:space="preserve"> </t>
    </r>
  </si>
  <si>
    <r>
      <t xml:space="preserve">  4  3  2007  1 54  0.00  164 11 57.5565  +00 10  6.4236   63.094167276  -12.55    1.20   181.20</t>
    </r>
    <r>
      <rPr>
        <b/>
        <sz val="10"/>
        <rFont val="Arial Unicode MS"/>
        <family val="0"/>
      </rPr>
      <t xml:space="preserve"> </t>
    </r>
  </si>
  <si>
    <r>
      <t xml:space="preserve">  4  3  2007  1 54 30.00  164 12 12.5858  +00 10  5.0326   63.094277500  -12.55    1.20   181.21</t>
    </r>
    <r>
      <rPr>
        <b/>
        <sz val="10"/>
        <rFont val="Arial Unicode MS"/>
        <family val="0"/>
      </rPr>
      <t xml:space="preserve"> </t>
    </r>
  </si>
  <si>
    <r>
      <t xml:space="preserve">  4  3  2007  1 55  0.00  164 12 27.6151  +00 10  3.6416   63.094387714  -12.55    1.21   181.21</t>
    </r>
    <r>
      <rPr>
        <b/>
        <sz val="10"/>
        <rFont val="Arial Unicode MS"/>
        <family val="0"/>
      </rPr>
      <t xml:space="preserve"> </t>
    </r>
  </si>
  <si>
    <r>
      <t xml:space="preserve">  4  3  2007  1 55 30.00  164 12 42.6443  +00 10  2.2506   63.094497919  -12.55    1.21   181.21</t>
    </r>
    <r>
      <rPr>
        <b/>
        <sz val="10"/>
        <rFont val="Arial Unicode MS"/>
        <family val="0"/>
      </rPr>
      <t xml:space="preserve"> </t>
    </r>
  </si>
  <si>
    <r>
      <t xml:space="preserve">  4  3  2007  1 56  0.00  164 12 57.6735  +00 10  0.8596   63.094608115  -12.55    1.21   181.22</t>
    </r>
    <r>
      <rPr>
        <b/>
        <sz val="10"/>
        <rFont val="Arial Unicode MS"/>
        <family val="0"/>
      </rPr>
      <t xml:space="preserve"> </t>
    </r>
  </si>
  <si>
    <r>
      <t xml:space="preserve">  4  3  2007  1 56 30.00  164 13 12.7026  +00  9 59.4686   63.094718302  -12.55    1.22   181.22</t>
    </r>
    <r>
      <rPr>
        <b/>
        <sz val="10"/>
        <rFont val="Arial Unicode MS"/>
        <family val="0"/>
      </rPr>
      <t xml:space="preserve"> </t>
    </r>
  </si>
  <si>
    <r>
      <t xml:space="preserve">  4  3  2007  1 57  0.00  164 13 27.7310  +00  9 58.0776   63.094828473  -12.55    1.22   181.22</t>
    </r>
    <r>
      <rPr>
        <b/>
        <sz val="10"/>
        <rFont val="Arial Unicode MS"/>
        <family val="0"/>
      </rPr>
      <t xml:space="preserve"> </t>
    </r>
  </si>
  <si>
    <r>
      <t xml:space="preserve">  4  3  2007  1 57 30.00  164 13 42.7600  +00  9 56.6866   63.094938642  -12.55    1.22   181.23</t>
    </r>
    <r>
      <rPr>
        <b/>
        <sz val="10"/>
        <rFont val="Arial Unicode MS"/>
        <family val="0"/>
      </rPr>
      <t xml:space="preserve"> </t>
    </r>
  </si>
  <si>
    <r>
      <t xml:space="preserve">  4  3  2007  1 58  0.00  164 13 57.7890  +00  9 55.2956   63.095048802  -12.55    1.23   181.23</t>
    </r>
    <r>
      <rPr>
        <b/>
        <sz val="10"/>
        <rFont val="Arial Unicode MS"/>
        <family val="0"/>
      </rPr>
      <t xml:space="preserve"> </t>
    </r>
  </si>
  <si>
    <r>
      <t xml:space="preserve">  4  3  2007  1 58 30.00  164 14 12.8179  +00  9 53.9046   63.095158952  -12.55    1.23   181.24</t>
    </r>
    <r>
      <rPr>
        <b/>
        <sz val="10"/>
        <rFont val="Arial Unicode MS"/>
        <family val="0"/>
      </rPr>
      <t xml:space="preserve"> </t>
    </r>
  </si>
  <si>
    <r>
      <t xml:space="preserve">  4  3  2007  1 59  0.00  164 14 27.8467  +00  9 52.5136   63.095269093  -12.55    1.24   181.24</t>
    </r>
    <r>
      <rPr>
        <b/>
        <sz val="10"/>
        <rFont val="Arial Unicode MS"/>
        <family val="0"/>
      </rPr>
      <t xml:space="preserve"> </t>
    </r>
  </si>
  <si>
    <r>
      <t xml:space="preserve">  4  3  2007  1 59 30.00  164 14 42.8755  +00  9 51.1226   63.095379226  -12.55    1.24   181.24</t>
    </r>
    <r>
      <rPr>
        <b/>
        <sz val="10"/>
        <rFont val="Arial Unicode MS"/>
        <family val="0"/>
      </rPr>
      <t xml:space="preserve"> </t>
    </r>
  </si>
  <si>
    <r>
      <t xml:space="preserve">  4  3  2007  2  0  0.00  164 14 57.9042  +00  9 49.7316   63.095489349  -12.55    1.24   181.25</t>
    </r>
    <r>
      <rPr>
        <b/>
        <sz val="10"/>
        <rFont val="Arial Unicode MS"/>
        <family val="0"/>
      </rPr>
      <t xml:space="preserve"> </t>
    </r>
  </si>
  <si>
    <r>
      <t xml:space="preserve">  3  3  2007 21  0  0.00  161 44 30.8862  +00 23 44.3679   63.027792780  -12.56    1.13   178.87</t>
    </r>
    <r>
      <rPr>
        <b/>
        <sz val="10"/>
        <rFont val="Arial Unicode MS"/>
        <family val="0"/>
      </rPr>
      <t xml:space="preserve"> </t>
    </r>
  </si>
  <si>
    <r>
      <t xml:space="preserve">  3  3  2007 21  0 30.00  161 44 45.9478  +00 23 42.9772   63.027908280  -12.56    1.13   178.87</t>
    </r>
    <r>
      <rPr>
        <b/>
        <sz val="10"/>
        <rFont val="Arial Unicode MS"/>
        <family val="0"/>
      </rPr>
      <t xml:space="preserve"> </t>
    </r>
  </si>
  <si>
    <r>
      <t xml:space="preserve">  3  3  2007 21  1  0.00  161 45  1.0094  +00 23 41.5865   63.028023771  -12.56    1.12   178.87</t>
    </r>
    <r>
      <rPr>
        <b/>
        <sz val="10"/>
        <rFont val="Arial Unicode MS"/>
        <family val="0"/>
      </rPr>
      <t xml:space="preserve"> </t>
    </r>
  </si>
  <si>
    <r>
      <t xml:space="preserve">  3  3  2007 21  1 30.00  161 45 16.0710  +00 23 40.1958   63.028139253  -12.56    1.12   178.88</t>
    </r>
    <r>
      <rPr>
        <b/>
        <sz val="10"/>
        <rFont val="Arial Unicode MS"/>
        <family val="0"/>
      </rPr>
      <t xml:space="preserve"> </t>
    </r>
  </si>
  <si>
    <r>
      <t xml:space="preserve">  3  3  2007 21  2  0.00  161 45 31.1325  +00 23 38.8051   63.028254726  -12.56    1.12   178.88</t>
    </r>
    <r>
      <rPr>
        <b/>
        <sz val="10"/>
        <rFont val="Arial Unicode MS"/>
        <family val="0"/>
      </rPr>
      <t xml:space="preserve"> </t>
    </r>
  </si>
  <si>
    <r>
      <t xml:space="preserve">  3  3  2007 21  2 30.00  161 45 46.1939  +00 23 37.4144   63.028370191  -12.56    1.11   178.88</t>
    </r>
    <r>
      <rPr>
        <b/>
        <sz val="10"/>
        <rFont val="Arial Unicode MS"/>
        <family val="0"/>
      </rPr>
      <t xml:space="preserve"> </t>
    </r>
  </si>
  <si>
    <r>
      <t xml:space="preserve">  3  3  2007 21  3  0.00  161 46  1.2553  +00 23 36.0237   63.028485646  -12.56    1.11   178.89</t>
    </r>
    <r>
      <rPr>
        <b/>
        <sz val="10"/>
        <rFont val="Arial Unicode MS"/>
        <family val="0"/>
      </rPr>
      <t xml:space="preserve"> </t>
    </r>
  </si>
  <si>
    <r>
      <t xml:space="preserve">  3  3  2007 21  3 30.00  161 46 16.3167  +00 23 34.6330   63.028601093  -12.56    1.11   178.89</t>
    </r>
    <r>
      <rPr>
        <b/>
        <sz val="10"/>
        <rFont val="Arial Unicode MS"/>
        <family val="0"/>
      </rPr>
      <t xml:space="preserve"> </t>
    </r>
  </si>
  <si>
    <r>
      <t xml:space="preserve">  3  3  2007 21  4  0.00  161 46 31.3779  +00 23 33.2423   63.028716531  -12.56    1.10   178.90</t>
    </r>
    <r>
      <rPr>
        <b/>
        <sz val="10"/>
        <rFont val="Arial Unicode MS"/>
        <family val="0"/>
      </rPr>
      <t xml:space="preserve"> </t>
    </r>
  </si>
  <si>
    <r>
      <t xml:space="preserve">  3  3  2007 21  4 30.00  161 46 46.4391  +00 23 31.8515   63.028831960  -12.56    1.10   178.90</t>
    </r>
    <r>
      <rPr>
        <b/>
        <sz val="10"/>
        <rFont val="Arial Unicode MS"/>
        <family val="0"/>
      </rPr>
      <t xml:space="preserve"> </t>
    </r>
  </si>
  <si>
    <r>
      <t xml:space="preserve">  3  3  2007 21  5  0.00  161 47  1.4997  +00 23 30.4608   63.028947381  -12.56    1.09   178.90</t>
    </r>
    <r>
      <rPr>
        <b/>
        <sz val="10"/>
        <rFont val="Arial Unicode MS"/>
        <family val="0"/>
      </rPr>
      <t xml:space="preserve"> </t>
    </r>
  </si>
  <si>
    <r>
      <t xml:space="preserve">  3  3  2007 21  5 30.00  161 47 16.5608  +00 23 29.0701   63.029062792  -12.56    1.09   178.91</t>
    </r>
    <r>
      <rPr>
        <b/>
        <sz val="10"/>
        <rFont val="Arial Unicode MS"/>
        <family val="0"/>
      </rPr>
      <t xml:space="preserve"> </t>
    </r>
  </si>
  <si>
    <r>
      <t xml:space="preserve">  3  3  2007 21  6  0.00  161 47 31.6218  +00 23 27.6794   63.029178195  -12.56    1.09   178.91</t>
    </r>
    <r>
      <rPr>
        <b/>
        <sz val="10"/>
        <rFont val="Arial Unicode MS"/>
        <family val="0"/>
      </rPr>
      <t xml:space="preserve"> </t>
    </r>
  </si>
  <si>
    <r>
      <t xml:space="preserve">  3  3  2007 21  6 30.00  161 47 46.6828  +00 23 26.2886   63.029293588  -12.56    1.08   178.91</t>
    </r>
    <r>
      <rPr>
        <b/>
        <sz val="10"/>
        <rFont val="Arial Unicode MS"/>
        <family val="0"/>
      </rPr>
      <t xml:space="preserve"> </t>
    </r>
  </si>
  <si>
    <r>
      <t xml:space="preserve">  3  3  2007 21  7  0.00  161 48  1.7437  +00 23 24.8979   63.029408973  -12.56    1.08   178.92</t>
    </r>
    <r>
      <rPr>
        <b/>
        <sz val="10"/>
        <rFont val="Arial Unicode MS"/>
        <family val="0"/>
      </rPr>
      <t xml:space="preserve"> </t>
    </r>
  </si>
  <si>
    <r>
      <t xml:space="preserve">  3  3  2007 21  7 30.00  161 48 16.8046  +00 23 23.5072   63.029524350  -12.56    1.08   178.92</t>
    </r>
    <r>
      <rPr>
        <b/>
        <sz val="10"/>
        <rFont val="Arial Unicode MS"/>
        <family val="0"/>
      </rPr>
      <t xml:space="preserve"> </t>
    </r>
  </si>
  <si>
    <r>
      <t xml:space="preserve">  3  3  2007 21  8  0.00  161 48 31.8654  +00 23 22.1164   63.029639717  -12.56    1.07   178.93</t>
    </r>
    <r>
      <rPr>
        <b/>
        <sz val="10"/>
        <rFont val="Arial Unicode MS"/>
        <family val="0"/>
      </rPr>
      <t xml:space="preserve"> </t>
    </r>
  </si>
  <si>
    <r>
      <t xml:space="preserve">  3  3  2007 21  8 30.00  161 48 46.9262  +00 23 20.7257   63.029755076  -12.56    1.07   178.93</t>
    </r>
    <r>
      <rPr>
        <b/>
        <sz val="10"/>
        <rFont val="Arial Unicode MS"/>
        <family val="0"/>
      </rPr>
      <t xml:space="preserve"> </t>
    </r>
  </si>
  <si>
    <r>
      <t xml:space="preserve">  3  3  2007 21  9  0.00  161 49  1.9869  +00 23 19.3349   63.029870425  -12.56    1.06   178.93</t>
    </r>
    <r>
      <rPr>
        <b/>
        <sz val="10"/>
        <rFont val="Arial Unicode MS"/>
        <family val="0"/>
      </rPr>
      <t xml:space="preserve"> </t>
    </r>
  </si>
  <si>
    <r>
      <t xml:space="preserve">  3  3  2007 21  9 30.00  161 49 17.0476  +00 23 17.9442   63.029985766  -12.56    1.06   178.94</t>
    </r>
    <r>
      <rPr>
        <b/>
        <sz val="10"/>
        <rFont val="Arial Unicode MS"/>
        <family val="0"/>
      </rPr>
      <t xml:space="preserve"> </t>
    </r>
  </si>
  <si>
    <r>
      <t xml:space="preserve">  3  3  2007 21 10  0.00  161 49 32.1082  +00 23 16.5535   63.030101098  -12.56    1.06   178.94</t>
    </r>
    <r>
      <rPr>
        <b/>
        <sz val="10"/>
        <rFont val="Arial Unicode MS"/>
        <family val="0"/>
      </rPr>
      <t xml:space="preserve"> </t>
    </r>
  </si>
  <si>
    <r>
      <t xml:space="preserve">  3  3  2007 21 10 30.00  161 49 47.1687  +00 23 15.1627   63.030216421  -12.56    1.05   178.94</t>
    </r>
    <r>
      <rPr>
        <b/>
        <sz val="10"/>
        <rFont val="Arial Unicode MS"/>
        <family val="0"/>
      </rPr>
      <t xml:space="preserve"> </t>
    </r>
  </si>
  <si>
    <r>
      <t xml:space="preserve">  3  3  2007 21 11  0.00  161 50  2.2292  +00 23 13.7719   63.030331736  -12.56    1.05   178.95</t>
    </r>
    <r>
      <rPr>
        <b/>
        <sz val="10"/>
        <rFont val="Arial Unicode MS"/>
        <family val="0"/>
      </rPr>
      <t xml:space="preserve"> </t>
    </r>
  </si>
  <si>
    <r>
      <t xml:space="preserve">  3  3  2007 21 11 30.00  161 50 17.2896  +00 23 12.3812   63.030447042  -12.56    1.05   178.95</t>
    </r>
    <r>
      <rPr>
        <b/>
        <sz val="10"/>
        <rFont val="Arial Unicode MS"/>
        <family val="0"/>
      </rPr>
      <t xml:space="preserve"> </t>
    </r>
  </si>
  <si>
    <r>
      <t xml:space="preserve">  3  3  2007 21 12  0.00  161 50 32.3500  +00 23 10.9904   63.030562338  -12.56    1.04   178.96</t>
    </r>
    <r>
      <rPr>
        <b/>
        <sz val="10"/>
        <rFont val="Arial Unicode MS"/>
        <family val="0"/>
      </rPr>
      <t xml:space="preserve"> </t>
    </r>
  </si>
  <si>
    <r>
      <t xml:space="preserve">  3  3  2007 21 12 30.00  161 50 47.4103  +00 23  9.5997   63.030677626  -12.56    1.04   178.96</t>
    </r>
    <r>
      <rPr>
        <b/>
        <sz val="10"/>
        <rFont val="Arial Unicode MS"/>
        <family val="0"/>
      </rPr>
      <t xml:space="preserve"> </t>
    </r>
  </si>
  <si>
    <r>
      <t xml:space="preserve">  3  3  2007 21 13  0.00  161 51  2.4699  +00 23  8.2089   63.030792906  -12.56    1.03   178.96</t>
    </r>
    <r>
      <rPr>
        <b/>
        <sz val="10"/>
        <rFont val="Arial Unicode MS"/>
        <family val="0"/>
      </rPr>
      <t xml:space="preserve"> </t>
    </r>
  </si>
  <si>
    <r>
      <t xml:space="preserve">  3  3  2007 21 13 30.00  161 51 17.5301  +00 23  6.8181   63.030908176  -12.56    1.03   178.97</t>
    </r>
    <r>
      <rPr>
        <b/>
        <sz val="10"/>
        <rFont val="Arial Unicode MS"/>
        <family val="0"/>
      </rPr>
      <t xml:space="preserve"> </t>
    </r>
  </si>
  <si>
    <r>
      <t xml:space="preserve">  3  3  2007 21 14  0.00  161 51 32.5903  +00 23  5.4274   63.031023438  -12.56    1.03   178.97</t>
    </r>
    <r>
      <rPr>
        <b/>
        <sz val="10"/>
        <rFont val="Arial Unicode MS"/>
        <family val="0"/>
      </rPr>
      <t xml:space="preserve"> </t>
    </r>
  </si>
  <si>
    <r>
      <t xml:space="preserve">  3  3  2007 21 14 30.00  161 51 47.6504  +00 23  4.0366   63.031138690  -12.57    1.02   178.97</t>
    </r>
    <r>
      <rPr>
        <b/>
        <sz val="10"/>
        <rFont val="Arial Unicode MS"/>
        <family val="0"/>
      </rPr>
      <t xml:space="preserve"> </t>
    </r>
  </si>
  <si>
    <r>
      <t xml:space="preserve">  3  3  2007 21 15  0.00  161 52  2.7104  +00 23  2.6458   63.031253934  -12.57    1.02   178.98</t>
    </r>
    <r>
      <rPr>
        <b/>
        <sz val="10"/>
        <rFont val="Arial Unicode MS"/>
        <family val="0"/>
      </rPr>
      <t xml:space="preserve"> </t>
    </r>
  </si>
  <si>
    <r>
      <t xml:space="preserve">  3  3  2007 21 15 30.00  161 52 17.7704  +00 23  1.2551   63.031369169  -12.57    1.02   178.98</t>
    </r>
    <r>
      <rPr>
        <b/>
        <sz val="10"/>
        <rFont val="Arial Unicode MS"/>
        <family val="0"/>
      </rPr>
      <t xml:space="preserve"> </t>
    </r>
  </si>
  <si>
    <r>
      <t xml:space="preserve">  3  3  2007 21 16  0.00  161 52 32.8303  +00 22 59.8643   63.031484395  -12.57    1.01   178.98</t>
    </r>
    <r>
      <rPr>
        <b/>
        <sz val="10"/>
        <rFont val="Arial Unicode MS"/>
        <family val="0"/>
      </rPr>
      <t xml:space="preserve"> </t>
    </r>
  </si>
  <si>
    <r>
      <t xml:space="preserve">  3  3  2007 21 16 30.00  161 52 47.8902  +00 22 58.4735   63.031599613  -12.57    1.01   178.99</t>
    </r>
    <r>
      <rPr>
        <b/>
        <sz val="10"/>
        <rFont val="Arial Unicode MS"/>
        <family val="0"/>
      </rPr>
      <t xml:space="preserve"> </t>
    </r>
  </si>
  <si>
    <r>
      <t xml:space="preserve">  3  3  2007 21 17  0.00  161 53  2.9500  +00 22 57.0827   63.031714821  -12.57    1.01   178.99</t>
    </r>
    <r>
      <rPr>
        <b/>
        <sz val="10"/>
        <rFont val="Arial Unicode MS"/>
        <family val="0"/>
      </rPr>
      <t xml:space="preserve"> </t>
    </r>
  </si>
  <si>
    <r>
      <t xml:space="preserve">  3  3  2007 21 17 30.00  161 53 18.0097  +00 22 55.6919   63.031830021  -12.57    1.00   179.00</t>
    </r>
    <r>
      <rPr>
        <b/>
        <sz val="10"/>
        <rFont val="Arial Unicode MS"/>
        <family val="0"/>
      </rPr>
      <t xml:space="preserve"> </t>
    </r>
  </si>
  <si>
    <r>
      <t xml:space="preserve">  3  3  2007 21 18  0.00  161 53 33.0694  +00 22 54.3012   63.031945211  -12.57    1.00   179.00</t>
    </r>
    <r>
      <rPr>
        <b/>
        <sz val="10"/>
        <rFont val="Arial Unicode MS"/>
        <family val="0"/>
      </rPr>
      <t xml:space="preserve"> </t>
    </r>
  </si>
  <si>
    <r>
      <t xml:space="preserve">  3  3  2007 21 18 30.00  161 53 48.1291  +00 22 52.9104   63.032060394  -12.57    0.99   179.00</t>
    </r>
    <r>
      <rPr>
        <b/>
        <sz val="10"/>
        <rFont val="Arial Unicode MS"/>
        <family val="0"/>
      </rPr>
      <t xml:space="preserve"> </t>
    </r>
  </si>
  <si>
    <r>
      <t xml:space="preserve">  3  3  2007 21 19  0.00  161 54  3.1887  +00 22 51.5196   63.032175567  -12.57    0.99   179.01</t>
    </r>
    <r>
      <rPr>
        <b/>
        <sz val="10"/>
        <rFont val="Arial Unicode MS"/>
        <family val="0"/>
      </rPr>
      <t xml:space="preserve"> </t>
    </r>
  </si>
  <si>
    <r>
      <t xml:space="preserve">  3  3  2007 21 19 30.00  161 54 18.2482  +00 22 50.1288   63.032290731  -12.57    0.99   179.01</t>
    </r>
    <r>
      <rPr>
        <b/>
        <sz val="10"/>
        <rFont val="Arial Unicode MS"/>
        <family val="0"/>
      </rPr>
      <t xml:space="preserve"> </t>
    </r>
  </si>
  <si>
    <r>
      <t xml:space="preserve">  3  3  2007 21 20  0.00  161 54 33.3077  +00 22 48.7380   63.032405887  -12.57    0.98   179.01</t>
    </r>
    <r>
      <rPr>
        <b/>
        <sz val="10"/>
        <rFont val="Arial Unicode MS"/>
        <family val="0"/>
      </rPr>
      <t xml:space="preserve"> </t>
    </r>
  </si>
  <si>
    <r>
      <t xml:space="preserve">  3  3  2007 21 20 30.00  161 54 48.3671  +00 22 47.3472   63.032521033  -12.57    0.98   179.02</t>
    </r>
    <r>
      <rPr>
        <b/>
        <sz val="10"/>
        <rFont val="Arial Unicode MS"/>
        <family val="0"/>
      </rPr>
      <t xml:space="preserve"> </t>
    </r>
  </si>
  <si>
    <r>
      <t xml:space="preserve">  3  3  2007 21 21  0.00  161 55  3.4258  +00 22 45.9564   63.032636171  -12.57    0.98   179.02</t>
    </r>
    <r>
      <rPr>
        <b/>
        <sz val="10"/>
        <rFont val="Arial Unicode MS"/>
        <family val="0"/>
      </rPr>
      <t xml:space="preserve"> </t>
    </r>
  </si>
  <si>
    <r>
      <t xml:space="preserve">  3  3  2007 21 21 30.00  161 55 18.4851  +00 22 44.5656   63.032751300  -12.57    0.97   179.03</t>
    </r>
    <r>
      <rPr>
        <b/>
        <sz val="10"/>
        <rFont val="Arial Unicode MS"/>
        <family val="0"/>
      </rPr>
      <t xml:space="preserve"> </t>
    </r>
  </si>
  <si>
    <r>
      <t xml:space="preserve">  3  3  2007 21 22  0.00  161 55 33.5444  +00 22 43.1748   63.032866420  -12.57    0.97   179.03</t>
    </r>
    <r>
      <rPr>
        <b/>
        <sz val="10"/>
        <rFont val="Arial Unicode MS"/>
        <family val="0"/>
      </rPr>
      <t xml:space="preserve"> </t>
    </r>
  </si>
  <si>
    <r>
      <t xml:space="preserve">  3  3  2007 21 22 30.00  161 55 48.6036  +00 22 41.7840   63.032981532  -12.57    0.96   179.03</t>
    </r>
    <r>
      <rPr>
        <b/>
        <sz val="10"/>
        <rFont val="Arial Unicode MS"/>
        <family val="0"/>
      </rPr>
      <t xml:space="preserve"> </t>
    </r>
  </si>
  <si>
    <r>
      <t xml:space="preserve">  3  3  2007 21 23  0.00  161 56  3.6627  +00 22 40.3932   63.033096634  -12.57    0.96   179.04</t>
    </r>
    <r>
      <rPr>
        <b/>
        <sz val="10"/>
        <rFont val="Arial Unicode MS"/>
        <family val="0"/>
      </rPr>
      <t xml:space="preserve"> </t>
    </r>
  </si>
  <si>
    <r>
      <t xml:space="preserve">  3  3  2007 22 20 30.00  162 24 55.0860  +00 20  0.4363   63.046274338  -12.60    0.56   179.44</t>
    </r>
    <r>
      <rPr>
        <b/>
        <sz val="10"/>
        <rFont val="Arial Unicode MS"/>
        <family val="0"/>
      </rPr>
      <t xml:space="preserve"> </t>
    </r>
  </si>
  <si>
    <r>
      <t xml:space="preserve">  3  3  2007 22 21  0.00  162 25 10.1386  +00 19 59.0453   63.046388412  -12.60    0.55   179.45</t>
    </r>
    <r>
      <rPr>
        <b/>
        <sz val="10"/>
        <rFont val="Arial Unicode MS"/>
        <family val="0"/>
      </rPr>
      <t xml:space="preserve"> </t>
    </r>
  </si>
  <si>
    <r>
      <t xml:space="preserve">  3  3  2007 22 21 30.00  162 25 25.1912  +00 19 57.6542   63.046502477  -12.60    0.55   179.45</t>
    </r>
    <r>
      <rPr>
        <b/>
        <sz val="10"/>
        <rFont val="Arial Unicode MS"/>
        <family val="0"/>
      </rPr>
      <t xml:space="preserve"> </t>
    </r>
  </si>
  <si>
    <r>
      <t xml:space="preserve">  3  3  2007 22 22  0.00  162 25 40.2438  +00 19 56.2632   63.046616533  -12.60    0.55   179.45</t>
    </r>
    <r>
      <rPr>
        <b/>
        <sz val="10"/>
        <rFont val="Arial Unicode MS"/>
        <family val="0"/>
      </rPr>
      <t xml:space="preserve"> </t>
    </r>
  </si>
  <si>
    <r>
      <t xml:space="preserve">  3  3  2007 22 22 30.00  162 25 55.2963  +00 19 54.8722   63.046730580  -12.60    0.54   179.46</t>
    </r>
    <r>
      <rPr>
        <b/>
        <sz val="10"/>
        <rFont val="Arial Unicode MS"/>
        <family val="0"/>
      </rPr>
      <t xml:space="preserve"> </t>
    </r>
  </si>
  <si>
    <r>
      <t xml:space="preserve">  3  3  2007 22 23  0.00  162 26 10.3487  +00 19 53.4811   63.046844618  -12.60    0.54   179.46</t>
    </r>
    <r>
      <rPr>
        <b/>
        <sz val="10"/>
        <rFont val="Arial Unicode MS"/>
        <family val="0"/>
      </rPr>
      <t xml:space="preserve"> </t>
    </r>
  </si>
  <si>
    <r>
      <t xml:space="preserve">  3  3  2007 22 23 30.00  162 26 25.4011  +00 19 52.0901   63.046958647  -12.61    0.54   179.46</t>
    </r>
    <r>
      <rPr>
        <b/>
        <sz val="10"/>
        <rFont val="Arial Unicode MS"/>
        <family val="0"/>
      </rPr>
      <t xml:space="preserve"> </t>
    </r>
  </si>
  <si>
    <r>
      <t xml:space="preserve">  3  3  2007 22 24  0.00  162 26 40.4534  +00 19 50.6990   63.047072668  -12.61    0.53   179.47</t>
    </r>
    <r>
      <rPr>
        <b/>
        <sz val="10"/>
        <rFont val="Arial Unicode MS"/>
        <family val="0"/>
      </rPr>
      <t xml:space="preserve"> </t>
    </r>
  </si>
  <si>
    <r>
      <t xml:space="preserve">  3  3  2007 22 24 30.00  162 26 55.5057  +00 19 49.3080   63.047186679  -12.61    0.53   179.47</t>
    </r>
    <r>
      <rPr>
        <b/>
        <sz val="10"/>
        <rFont val="Arial Unicode MS"/>
        <family val="0"/>
      </rPr>
      <t xml:space="preserve"> </t>
    </r>
  </si>
  <si>
    <r>
      <t xml:space="preserve">  3  3  2007 22 25  0.00  162 27 10.5579  +00 19 47.9170   63.047300682  -12.61    0.53   179.47</t>
    </r>
    <r>
      <rPr>
        <b/>
        <sz val="10"/>
        <rFont val="Arial Unicode MS"/>
        <family val="0"/>
      </rPr>
      <t xml:space="preserve"> </t>
    </r>
  </si>
  <si>
    <r>
      <t xml:space="preserve">  3  3  2007 22 25 30.00  162 27 25.6101  +00 19 46.5259   63.047414676  -12.61    0.52   179.48</t>
    </r>
    <r>
      <rPr>
        <b/>
        <sz val="10"/>
        <rFont val="Arial Unicode MS"/>
        <family val="0"/>
      </rPr>
      <t xml:space="preserve"> </t>
    </r>
  </si>
  <si>
    <r>
      <t xml:space="preserve">  3  3  2007 22 26  0.00  162 27 40.6622  +00 19 45.1349   63.047528660  -12.61    0.52   179.48</t>
    </r>
    <r>
      <rPr>
        <b/>
        <sz val="10"/>
        <rFont val="Arial Unicode MS"/>
        <family val="0"/>
      </rPr>
      <t xml:space="preserve"> </t>
    </r>
  </si>
  <si>
    <r>
      <t xml:space="preserve">  3  3  2007 22 26 30.00  162 27 55.7142  +00 19 43.7438   63.047642636  -12.61    0.52   179.48</t>
    </r>
    <r>
      <rPr>
        <b/>
        <sz val="10"/>
        <rFont val="Arial Unicode MS"/>
        <family val="0"/>
      </rPr>
      <t xml:space="preserve"> </t>
    </r>
  </si>
  <si>
    <r>
      <t xml:space="preserve">  3  3  2007 22 27  0.00  162 28 10.7656  +00 19 42.3528   63.047756602  -12.61    0.51   179.49</t>
    </r>
    <r>
      <rPr>
        <b/>
        <sz val="10"/>
        <rFont val="Arial Unicode MS"/>
        <family val="0"/>
      </rPr>
      <t xml:space="preserve"> </t>
    </r>
  </si>
  <si>
    <r>
      <t xml:space="preserve">  3  3  2007 22 27 30.00  162 28 25.8175  +00 19 40.9617   63.047870560  -12.61    0.51   179.49</t>
    </r>
    <r>
      <rPr>
        <b/>
        <sz val="10"/>
        <rFont val="Arial Unicode MS"/>
        <family val="0"/>
      </rPr>
      <t xml:space="preserve"> </t>
    </r>
  </si>
  <si>
    <r>
      <t xml:space="preserve">  3  3  2007 22 28  0.00  162 28 40.8694  +00 19 39.5707   63.047984509  -12.61    0.51   179.49</t>
    </r>
    <r>
      <rPr>
        <b/>
        <sz val="10"/>
        <rFont val="Arial Unicode MS"/>
        <family val="0"/>
      </rPr>
      <t xml:space="preserve"> </t>
    </r>
  </si>
  <si>
    <r>
      <t xml:space="preserve">  3  3  2007 22 28 30.00  162 28 55.9212  +00 19 38.1796   63.048098449  -12.61    0.50   179.50</t>
    </r>
    <r>
      <rPr>
        <b/>
        <sz val="10"/>
        <rFont val="Arial Unicode MS"/>
        <family val="0"/>
      </rPr>
      <t xml:space="preserve"> </t>
    </r>
  </si>
  <si>
    <r>
      <t xml:space="preserve">  3  3  2007 22 29  0.00  162 29 10.9730  +00 19 36.7886   63.048212381  -12.61    0.50   179.50</t>
    </r>
    <r>
      <rPr>
        <b/>
        <sz val="10"/>
        <rFont val="Arial Unicode MS"/>
        <family val="0"/>
      </rPr>
      <t xml:space="preserve"> </t>
    </r>
  </si>
  <si>
    <r>
      <t xml:space="preserve">  3  3  2007 22 29 30.00  162 29 26.0247  +00 19 35.3975   63.048326303  -12.61    0.50   179.50</t>
    </r>
    <r>
      <rPr>
        <b/>
        <sz val="10"/>
        <rFont val="Arial Unicode MS"/>
        <family val="0"/>
      </rPr>
      <t xml:space="preserve"> </t>
    </r>
  </si>
  <si>
    <r>
      <t xml:space="preserve">  3  3  2007 22 30  0.00  162 29 41.0763  +00 19 34.0065   63.048440217  -12.61    0.49   179.50</t>
    </r>
    <r>
      <rPr>
        <b/>
        <sz val="10"/>
        <rFont val="Arial Unicode MS"/>
        <family val="0"/>
      </rPr>
      <t xml:space="preserve"> </t>
    </r>
  </si>
  <si>
    <r>
      <t xml:space="preserve">  3  3  2007 22 30 30.00  162 29 56.1279  +00 19 32.6154   63.048554121  -12.61    0.49   179.51</t>
    </r>
    <r>
      <rPr>
        <b/>
        <sz val="10"/>
        <rFont val="Arial Unicode MS"/>
        <family val="0"/>
      </rPr>
      <t xml:space="preserve"> </t>
    </r>
  </si>
  <si>
    <r>
      <t xml:space="preserve">  3  3  2007 22 31  0.00  162 30 11.1795  +00 19 31.2243   63.048668017  -12.61    0.49   179.51</t>
    </r>
    <r>
      <rPr>
        <b/>
        <sz val="10"/>
        <rFont val="Arial Unicode MS"/>
        <family val="0"/>
      </rPr>
      <t xml:space="preserve"> </t>
    </r>
  </si>
  <si>
    <r>
      <t xml:space="preserve">  3  3  2007 22 31 30.00  162 30 26.2310  +00 19 29.8333   63.048781904  -12.61    0.48   179.51</t>
    </r>
    <r>
      <rPr>
        <b/>
        <sz val="10"/>
        <rFont val="Arial Unicode MS"/>
        <family val="0"/>
      </rPr>
      <t xml:space="preserve"> </t>
    </r>
  </si>
  <si>
    <r>
      <t xml:space="preserve">  3  3  2007 22 32  0.00  162 30 41.2824  +00 19 28.4422   63.048895782  -12.61    0.48   179.52</t>
    </r>
    <r>
      <rPr>
        <b/>
        <sz val="10"/>
        <rFont val="Arial Unicode MS"/>
        <family val="0"/>
      </rPr>
      <t xml:space="preserve"> </t>
    </r>
  </si>
  <si>
    <r>
      <t xml:space="preserve">  3  3  2007 22 32 30.00  162 30 56.3338  +00 19 27.0511   63.049009651  -12.61    0.48   179.52</t>
    </r>
    <r>
      <rPr>
        <b/>
        <sz val="10"/>
        <rFont val="Arial Unicode MS"/>
        <family val="0"/>
      </rPr>
      <t xml:space="preserve"> </t>
    </r>
  </si>
  <si>
    <r>
      <t xml:space="preserve">  3  3  2007 22 33  0.00  162 31 11.3851  +00 19 25.6601   63.049123511  -12.61    0.48   179.52</t>
    </r>
    <r>
      <rPr>
        <b/>
        <sz val="10"/>
        <rFont val="Arial Unicode MS"/>
        <family val="0"/>
      </rPr>
      <t xml:space="preserve"> </t>
    </r>
  </si>
  <si>
    <r>
      <t xml:space="preserve">  3  3  2007 22 33 30.00  162 31 26.4364  +00 19 24.2690   63.049237362  -12.61    0.47   179.53</t>
    </r>
    <r>
      <rPr>
        <b/>
        <sz val="10"/>
        <rFont val="Arial Unicode MS"/>
        <family val="0"/>
      </rPr>
      <t xml:space="preserve"> </t>
    </r>
  </si>
  <si>
    <r>
      <t xml:space="preserve">  3  3  2007 22 34  0.00  162 31 41.4876  +00 19 22.8779   63.049351204  -12.61    0.47   179.53</t>
    </r>
    <r>
      <rPr>
        <b/>
        <sz val="10"/>
        <rFont val="Arial Unicode MS"/>
        <family val="0"/>
      </rPr>
      <t xml:space="preserve"> </t>
    </r>
  </si>
  <si>
    <r>
      <t xml:space="preserve">  3  3  2007 22 34 30.00  162 31 56.5388  +00 19 21.4869   63.049465038  -12.61    0.47   179.53</t>
    </r>
    <r>
      <rPr>
        <b/>
        <sz val="10"/>
        <rFont val="Arial Unicode MS"/>
        <family val="0"/>
      </rPr>
      <t xml:space="preserve"> </t>
    </r>
  </si>
  <si>
    <r>
      <t xml:space="preserve">  3  3  2007 22 35  0.00  162 32 11.5899  +00 19 20.0958   63.049578862  -12.61    0.46   179.54</t>
    </r>
    <r>
      <rPr>
        <b/>
        <sz val="10"/>
        <rFont val="Arial Unicode MS"/>
        <family val="0"/>
      </rPr>
      <t xml:space="preserve"> </t>
    </r>
  </si>
  <si>
    <r>
      <t xml:space="preserve">  3  3  2007 22 35 30.00  162 32 26.6403  +00 19 18.7047   63.049692676  -12.61    0.46   179.54</t>
    </r>
    <r>
      <rPr>
        <b/>
        <sz val="10"/>
        <rFont val="Arial Unicode MS"/>
        <family val="0"/>
      </rPr>
      <t xml:space="preserve"> </t>
    </r>
  </si>
  <si>
    <r>
      <t xml:space="preserve">  3  3  2007 22 36  0.00  162 32 41.6913  +00 19 17.3137   63.049806483  -12.61    0.46   179.54</t>
    </r>
    <r>
      <rPr>
        <b/>
        <sz val="10"/>
        <rFont val="Arial Unicode MS"/>
        <family val="0"/>
      </rPr>
      <t xml:space="preserve"> </t>
    </r>
  </si>
  <si>
    <r>
      <t xml:space="preserve">  3  3  2007 22 36 30.00  162 32 56.7422  +00 19 15.9226   63.049920280  -12.61    0.45   179.54</t>
    </r>
    <r>
      <rPr>
        <b/>
        <sz val="10"/>
        <rFont val="Arial Unicode MS"/>
        <family val="0"/>
      </rPr>
      <t xml:space="preserve"> </t>
    </r>
  </si>
  <si>
    <r>
      <t xml:space="preserve">  3  3  2007 22 37  0.00  162 33 11.7931  +00 19 14.5315   63.050034069  -12.61    0.45   179.55</t>
    </r>
    <r>
      <rPr>
        <b/>
        <sz val="10"/>
        <rFont val="Arial Unicode MS"/>
        <family val="0"/>
      </rPr>
      <t xml:space="preserve"> </t>
    </r>
  </si>
  <si>
    <r>
      <t xml:space="preserve">  3  3  2007 22 37 30.00  162 33 26.8439  +00 19 13.1404   63.050147849  -12.61    0.45   179.55</t>
    </r>
    <r>
      <rPr>
        <b/>
        <sz val="10"/>
        <rFont val="Arial Unicode MS"/>
        <family val="0"/>
      </rPr>
      <t xml:space="preserve"> </t>
    </r>
  </si>
  <si>
    <r>
      <t xml:space="preserve">  3  3  2007 22 38  0.00  162 33 41.8947  +00 19 11.7494   63.050261620  -12.61    0.45   179.55</t>
    </r>
    <r>
      <rPr>
        <b/>
        <sz val="10"/>
        <rFont val="Arial Unicode MS"/>
        <family val="0"/>
      </rPr>
      <t xml:space="preserve"> </t>
    </r>
  </si>
  <si>
    <r>
      <t xml:space="preserve">  3  3  2007 22 38 30.00  162 33 56.9454  +00 19 10.3583   63.050375382  -12.61    0.44   179.56</t>
    </r>
    <r>
      <rPr>
        <b/>
        <sz val="10"/>
        <rFont val="Arial Unicode MS"/>
        <family val="0"/>
      </rPr>
      <t xml:space="preserve"> </t>
    </r>
  </si>
  <si>
    <r>
      <t xml:space="preserve">  3  3  2007 22 39  0.00  162 34 11.9961  +00 19  8.9672   63.050489135  -12.61    0.44   179.56</t>
    </r>
    <r>
      <rPr>
        <b/>
        <sz val="10"/>
        <rFont val="Arial Unicode MS"/>
        <family val="0"/>
      </rPr>
      <t xml:space="preserve"> </t>
    </r>
  </si>
  <si>
    <r>
      <t xml:space="preserve">  3  3  2007 22 39 30.00  162 34 27.0467  +00 19  7.5761   63.050602879  -12.61    0.44   179.56</t>
    </r>
    <r>
      <rPr>
        <b/>
        <sz val="10"/>
        <rFont val="Arial Unicode MS"/>
        <family val="0"/>
      </rPr>
      <t xml:space="preserve"> </t>
    </r>
  </si>
  <si>
    <r>
      <t xml:space="preserve">  3  3  2007 22 40  0.00  162 34 42.0972  +00 19  6.1850   63.050716614  -12.61    0.43   179.57</t>
    </r>
    <r>
      <rPr>
        <b/>
        <sz val="10"/>
        <rFont val="Arial Unicode MS"/>
        <family val="0"/>
      </rPr>
      <t xml:space="preserve"> </t>
    </r>
  </si>
  <si>
    <r>
      <t xml:space="preserve">  3  3  2007 22 40 30.00  162 34 57.1477  +00 19  4.7940   63.050830341  -12.61    0.43   179.57</t>
    </r>
    <r>
      <rPr>
        <b/>
        <sz val="10"/>
        <rFont val="Arial Unicode MS"/>
        <family val="0"/>
      </rPr>
      <t xml:space="preserve"> </t>
    </r>
  </si>
  <si>
    <r>
      <t xml:space="preserve">  3  3  2007 22 41  0.00  162 35 12.1982  +00 19  3.4029   63.050944058  -12.61    0.43   179.57</t>
    </r>
    <r>
      <rPr>
        <b/>
        <sz val="10"/>
        <rFont val="Arial Unicode MS"/>
        <family val="0"/>
      </rPr>
      <t xml:space="preserve"> </t>
    </r>
  </si>
  <si>
    <r>
      <t xml:space="preserve">  3  3  2007 22 41 30.00  162 35 27.2485  +00 19  2.0118   63.051057767  -12.61    0.43   179.57</t>
    </r>
    <r>
      <rPr>
        <b/>
        <sz val="10"/>
        <rFont val="Arial Unicode MS"/>
        <family val="0"/>
      </rPr>
      <t xml:space="preserve"> </t>
    </r>
  </si>
  <si>
    <r>
      <t xml:space="preserve">  3  3  2007 22 42  0.00  162 35 42.2989  +00 19  0.6207   63.051171466  -12.61    0.42   179.58</t>
    </r>
    <r>
      <rPr>
        <b/>
        <sz val="10"/>
        <rFont val="Arial Unicode MS"/>
        <family val="0"/>
      </rPr>
      <t xml:space="preserve"> </t>
    </r>
  </si>
  <si>
    <r>
      <t xml:space="preserve">  3  3  2007 22 42 30.00  162 35 57.3491  +00 18 59.2296   63.051285157  -12.62    0.42   179.58</t>
    </r>
    <r>
      <rPr>
        <b/>
        <sz val="10"/>
        <rFont val="Arial Unicode MS"/>
        <family val="0"/>
      </rPr>
      <t xml:space="preserve"> </t>
    </r>
  </si>
  <si>
    <r>
      <t xml:space="preserve">  3  3  2007 22 43  0.00  162 36 12.3994  +00 18 57.8385   63.051398839  -12.62    0.42   179.58</t>
    </r>
    <r>
      <rPr>
        <b/>
        <sz val="10"/>
        <rFont val="Arial Unicode MS"/>
        <family val="0"/>
      </rPr>
      <t xml:space="preserve"> </t>
    </r>
  </si>
  <si>
    <r>
      <t xml:space="preserve">  3  3  2007 22 43 30.00  162 36 27.4489  +00 18 56.4474   63.051512510  -12.62    0.41   179.59</t>
    </r>
    <r>
      <rPr>
        <b/>
        <sz val="10"/>
        <rFont val="Arial Unicode MS"/>
        <family val="0"/>
      </rPr>
      <t xml:space="preserve"> </t>
    </r>
  </si>
  <si>
    <r>
      <t xml:space="preserve">  3  3  2007 22 44  0.00  162 36 42.4990  +00 18 55.0563   63.051626174  -12.62    0.41   179.59</t>
    </r>
    <r>
      <rPr>
        <b/>
        <sz val="10"/>
        <rFont val="Arial Unicode MS"/>
        <family val="0"/>
      </rPr>
      <t xml:space="preserve"> </t>
    </r>
  </si>
  <si>
    <r>
      <t xml:space="preserve">  3  3  2007 22 44 30.00  162 36 57.5491  +00 18 53.6652   63.051739829  -12.62    0.41   179.59</t>
    </r>
    <r>
      <rPr>
        <b/>
        <sz val="10"/>
        <rFont val="Arial Unicode MS"/>
        <family val="0"/>
      </rPr>
      <t xml:space="preserve"> </t>
    </r>
  </si>
  <si>
    <r>
      <t xml:space="preserve">  3  3  2007 22 45  0.00  162 37 12.5991  +00 18 52.2741   63.051853475  -12.62    0.41   179.59</t>
    </r>
    <r>
      <rPr>
        <b/>
        <sz val="10"/>
        <rFont val="Arial Unicode MS"/>
        <family val="0"/>
      </rPr>
      <t xml:space="preserve"> </t>
    </r>
  </si>
  <si>
    <r>
      <t xml:space="preserve">  3  3  2007 22 45 30.00  162 37 27.6490  +00 18 50.8830   63.051967112  -12.62    0.40   179.60</t>
    </r>
    <r>
      <rPr>
        <b/>
        <sz val="10"/>
        <rFont val="Arial Unicode MS"/>
        <family val="0"/>
      </rPr>
      <t xml:space="preserve"> </t>
    </r>
  </si>
  <si>
    <r>
      <t xml:space="preserve">  3  3  2007 22 46  0.00  162 37 42.6989  +00 18 49.4920   63.052080740  -12.62    0.40   179.60</t>
    </r>
    <r>
      <rPr>
        <b/>
        <sz val="10"/>
        <rFont val="Arial Unicode MS"/>
        <family val="0"/>
      </rPr>
      <t xml:space="preserve"> </t>
    </r>
  </si>
  <si>
    <r>
      <t xml:space="preserve">  3  3  2007 22 46 30.00  162 37 57.7487  +00 18 48.1009   63.052194359  -12.62    0.40   179.60</t>
    </r>
    <r>
      <rPr>
        <b/>
        <sz val="10"/>
        <rFont val="Arial Unicode MS"/>
        <family val="0"/>
      </rPr>
      <t xml:space="preserve"> </t>
    </r>
  </si>
  <si>
    <r>
      <t xml:space="preserve">  3  3  2007 22 47  0.00  162 38 12.7985  +00 18 46.7098   63.052307970  -12.62    0.39   179.60</t>
    </r>
    <r>
      <rPr>
        <b/>
        <sz val="10"/>
        <rFont val="Arial Unicode MS"/>
        <family val="0"/>
      </rPr>
      <t xml:space="preserve"> </t>
    </r>
  </si>
  <si>
    <r>
      <t xml:space="preserve">  3  3  2007 22 47 30.00  162 38 27.8482  +00 18 45.3187   63.052421571  -12.62    0.39   179.61</t>
    </r>
    <r>
      <rPr>
        <b/>
        <sz val="10"/>
        <rFont val="Arial Unicode MS"/>
        <family val="0"/>
      </rPr>
      <t xml:space="preserve"> </t>
    </r>
  </si>
  <si>
    <r>
      <t xml:space="preserve">  3  3  2007 22 48  0.00  162 38 42.8979  +00 18 43.9276   63.052535163  -12.62    0.39   179.61</t>
    </r>
    <r>
      <rPr>
        <b/>
        <sz val="10"/>
        <rFont val="Arial Unicode MS"/>
        <family val="0"/>
      </rPr>
      <t xml:space="preserve"> </t>
    </r>
  </si>
  <si>
    <r>
      <t xml:space="preserve">  3  3  2007 22 48 30.00  162 38 57.9475  +00 18 42.5364   63.052648747  -12.62    0.39   179.61</t>
    </r>
    <r>
      <rPr>
        <b/>
        <sz val="10"/>
        <rFont val="Arial Unicode MS"/>
        <family val="0"/>
      </rPr>
      <t xml:space="preserve"> </t>
    </r>
  </si>
  <si>
    <r>
      <t xml:space="preserve">  3  3  2007 22 49  0.00  162 39 12.9970  +00 18 41.1453   63.052762322  -12.62    0.38   179.61</t>
    </r>
    <r>
      <rPr>
        <b/>
        <sz val="10"/>
        <rFont val="Arial Unicode MS"/>
        <family val="0"/>
      </rPr>
      <t xml:space="preserve"> </t>
    </r>
  </si>
  <si>
    <r>
      <t xml:space="preserve">  3  3  2007 22 49 30.00  162 39 28.0465  +00 18 39.7542   63.052875887  -12.62    0.38   179.62</t>
    </r>
    <r>
      <rPr>
        <b/>
        <sz val="10"/>
        <rFont val="Arial Unicode MS"/>
        <family val="0"/>
      </rPr>
      <t xml:space="preserve"> </t>
    </r>
  </si>
  <si>
    <r>
      <t xml:space="preserve">  3  3  2007 22 50  0.00  162 39 43.0960  +00 18 38.3631   63.052989444  -12.62    0.38   179.62</t>
    </r>
    <r>
      <rPr>
        <b/>
        <sz val="10"/>
        <rFont val="Arial Unicode MS"/>
        <family val="0"/>
      </rPr>
      <t xml:space="preserve"> </t>
    </r>
  </si>
  <si>
    <r>
      <t xml:space="preserve">  3  3  2007 22 50 30.00  162 39 58.1453  +00 18 36.9720   63.053102992  -12.62    0.38   179.62</t>
    </r>
    <r>
      <rPr>
        <b/>
        <sz val="10"/>
        <rFont val="Arial Unicode MS"/>
        <family val="0"/>
      </rPr>
      <t xml:space="preserve"> </t>
    </r>
  </si>
  <si>
    <r>
      <t xml:space="preserve">  3  3  2007 22 51  0.00  162 40 13.1947  +00 18 35.5809   63.053216531  -12.62    0.37   179.62</t>
    </r>
    <r>
      <rPr>
        <b/>
        <sz val="10"/>
        <rFont val="Arial Unicode MS"/>
        <family val="0"/>
      </rPr>
      <t xml:space="preserve"> </t>
    </r>
  </si>
  <si>
    <r>
      <t xml:space="preserve">  3  3  2007 22 51 30.00  162 40 28.2439  +00 18 34.1898   63.053330061  -12.62    0.37   179.63</t>
    </r>
    <r>
      <rPr>
        <b/>
        <sz val="10"/>
        <rFont val="Arial Unicode MS"/>
        <family val="0"/>
      </rPr>
      <t xml:space="preserve"> </t>
    </r>
  </si>
  <si>
    <r>
      <t xml:space="preserve">  3  3  2007 22 52  0.00  162 40 43.2925  +00 18 32.7987   63.053443580  -12.62    0.37   179.63</t>
    </r>
    <r>
      <rPr>
        <b/>
        <sz val="10"/>
        <rFont val="Arial Unicode MS"/>
        <family val="0"/>
      </rPr>
      <t xml:space="preserve"> </t>
    </r>
  </si>
  <si>
    <r>
      <t xml:space="preserve">  3  3  2007 22 52 30.00  162 40 58.3417  +00 18 31.4076   63.053557092  -12.62    0.37   179.63</t>
    </r>
    <r>
      <rPr>
        <b/>
        <sz val="10"/>
        <rFont val="Arial Unicode MS"/>
        <family val="0"/>
      </rPr>
      <t xml:space="preserve"> </t>
    </r>
  </si>
  <si>
    <r>
      <t xml:space="preserve">  3  3  2007 22 53  0.00  162 41 13.3908  +00 18 30.0165   63.053670595  -12.62    0.36   179.63</t>
    </r>
    <r>
      <rPr>
        <b/>
        <sz val="10"/>
        <rFont val="Arial Unicode MS"/>
        <family val="0"/>
      </rPr>
      <t xml:space="preserve"> </t>
    </r>
  </si>
  <si>
    <r>
      <t xml:space="preserve">  3  3  2007 22 53 30.00  162 41 28.4399  +00 18 28.6254   63.053784089  -12.62    0.36   179.64</t>
    </r>
    <r>
      <rPr>
        <b/>
        <sz val="10"/>
        <rFont val="Arial Unicode MS"/>
        <family val="0"/>
      </rPr>
      <t xml:space="preserve"> </t>
    </r>
  </si>
  <si>
    <r>
      <t xml:space="preserve">  3  3  2007 22 54  0.00  162 41 43.4889  +00 18 27.2343   63.053897574  -12.62    0.36   179.64</t>
    </r>
    <r>
      <rPr>
        <b/>
        <sz val="10"/>
        <rFont val="Arial Unicode MS"/>
        <family val="0"/>
      </rPr>
      <t xml:space="preserve"> </t>
    </r>
  </si>
  <si>
    <r>
      <t xml:space="preserve">  3  3  2007 22 54 30.00  162 41 58.5378  +00 18 25.8431   63.054011051  -12.62    0.36   179.64</t>
    </r>
    <r>
      <rPr>
        <b/>
        <sz val="10"/>
        <rFont val="Arial Unicode MS"/>
        <family val="0"/>
      </rPr>
      <t xml:space="preserve"> </t>
    </r>
  </si>
  <si>
    <r>
      <t xml:space="preserve">  3  3  2007 22 55  0.00  162 42 13.5867  +00 18 24.4520   63.054124518  -12.62    0.36   179.64</t>
    </r>
    <r>
      <rPr>
        <b/>
        <sz val="10"/>
        <rFont val="Arial Unicode MS"/>
        <family val="0"/>
      </rPr>
      <t xml:space="preserve"> </t>
    </r>
  </si>
  <si>
    <r>
      <t xml:space="preserve">  3  3  2007 22 55 30.00  162 42 28.6355  +00 18 23.0609   63.054237977  -12.62    0.35   179.65</t>
    </r>
    <r>
      <rPr>
        <b/>
        <sz val="10"/>
        <rFont val="Arial Unicode MS"/>
        <family val="0"/>
      </rPr>
      <t xml:space="preserve"> </t>
    </r>
  </si>
  <si>
    <r>
      <t xml:space="preserve">  3  3  2007 22 56  0.00  162 42 43.6843  +00 18 21.6698   63.054351426  -12.62    0.35   179.65</t>
    </r>
    <r>
      <rPr>
        <b/>
        <sz val="10"/>
        <rFont val="Arial Unicode MS"/>
        <family val="0"/>
      </rPr>
      <t xml:space="preserve"> </t>
    </r>
  </si>
  <si>
    <r>
      <t xml:space="preserve">  3  3  2007 22 56 30.00  162 42 58.7330  +00 18 20.2787   63.054464867  -12.62    0.35   179.65</t>
    </r>
    <r>
      <rPr>
        <b/>
        <sz val="10"/>
        <rFont val="Arial Unicode MS"/>
        <family val="0"/>
      </rPr>
      <t xml:space="preserve"> </t>
    </r>
  </si>
  <si>
    <r>
      <t xml:space="preserve">  3  3  2007 22 57  0.00  162 43 13.7817  +00 18 18.8875   63.054578299  -12.62    0.35   179.65</t>
    </r>
    <r>
      <rPr>
        <b/>
        <sz val="10"/>
        <rFont val="Arial Unicode MS"/>
        <family val="0"/>
      </rPr>
      <t xml:space="preserve"> </t>
    </r>
  </si>
  <si>
    <r>
      <t xml:space="preserve">  3  3  2007 22 57 30.00  162 43 28.8303  +00 18 17.4964   63.054691722  -12.62    0.34   179.65</t>
    </r>
    <r>
      <rPr>
        <b/>
        <sz val="10"/>
        <rFont val="Arial Unicode MS"/>
        <family val="0"/>
      </rPr>
      <t xml:space="preserve"> </t>
    </r>
  </si>
  <si>
    <r>
      <t xml:space="preserve">  3  3  2007 23 17  0.00  162 53 15.6812  +00 17 23.2420   63.059108223  -12.63    0.29   180.29</t>
    </r>
    <r>
      <rPr>
        <b/>
        <sz val="10"/>
        <rFont val="Arial Unicode MS"/>
        <family val="0"/>
      </rPr>
      <t xml:space="preserve"> </t>
    </r>
  </si>
  <si>
    <r>
      <t xml:space="preserve">  3  3  2007 23 17 30.00  162 53 30.7276  +00 17 21.8509   63.059221288  -12.63    0.29   180.29</t>
    </r>
    <r>
      <rPr>
        <b/>
        <sz val="10"/>
        <rFont val="Arial Unicode MS"/>
        <family val="0"/>
      </rPr>
      <t xml:space="preserve"> </t>
    </r>
  </si>
  <si>
    <r>
      <t xml:space="preserve">  3  3  2007 23 18  0.00  162 53 45.7740  +00 17 20.4597   63.059334344  -12.63    0.29   180.29</t>
    </r>
    <r>
      <rPr>
        <b/>
        <sz val="10"/>
        <rFont val="Arial Unicode MS"/>
        <family val="0"/>
      </rPr>
      <t xml:space="preserve"> </t>
    </r>
  </si>
  <si>
    <r>
      <t xml:space="preserve">  3  3  2007 23 18 30.00  162 54  0.8203  +00 17 19.0686   63.059447391  -12.63    0.29   180.29</t>
    </r>
    <r>
      <rPr>
        <b/>
        <sz val="10"/>
        <rFont val="Arial Unicode MS"/>
        <family val="0"/>
      </rPr>
      <t xml:space="preserve"> </t>
    </r>
  </si>
  <si>
    <r>
      <t xml:space="preserve">  3  3  2007 23 19  0.00  162 54 15.8665  +00 17 17.6774   63.059560428  -12.63    0.29   180.29</t>
    </r>
    <r>
      <rPr>
        <b/>
        <sz val="10"/>
        <rFont val="Arial Unicode MS"/>
        <family val="0"/>
      </rPr>
      <t xml:space="preserve"> </t>
    </r>
  </si>
  <si>
    <r>
      <t xml:space="preserve">  3  3  2007 23 19 30.00  162 54 30.9127  +00 17 16.2863   63.059673457  -12.63    0.29   180.29</t>
    </r>
    <r>
      <rPr>
        <b/>
        <sz val="10"/>
        <rFont val="Arial Unicode MS"/>
        <family val="0"/>
      </rPr>
      <t xml:space="preserve"> </t>
    </r>
  </si>
  <si>
    <r>
      <t xml:space="preserve">  3  3  2007 23 20  0.00  162 54 45.9588  +00 17 14.8951   63.059786477  -12.63    0.29   180.29</t>
    </r>
    <r>
      <rPr>
        <b/>
        <sz val="10"/>
        <rFont val="Arial Unicode MS"/>
        <family val="0"/>
      </rPr>
      <t xml:space="preserve"> </t>
    </r>
  </si>
  <si>
    <r>
      <t xml:space="preserve">  3  3  2007 23 20 30.00  162 55  1.0049  +00 17 13.5040   63.059899488  -12.63    0.29   180.29</t>
    </r>
    <r>
      <rPr>
        <b/>
        <sz val="10"/>
        <rFont val="Arial Unicode MS"/>
        <family val="0"/>
      </rPr>
      <t xml:space="preserve"> </t>
    </r>
  </si>
  <si>
    <r>
      <t xml:space="preserve">  3  3  2007 23 21  0.00  162 55 16.0509  +00 17 12.1128   63.060012490  -12.63    0.29   180.29</t>
    </r>
    <r>
      <rPr>
        <b/>
        <sz val="10"/>
        <rFont val="Arial Unicode MS"/>
        <family val="0"/>
      </rPr>
      <t xml:space="preserve"> </t>
    </r>
  </si>
  <si>
    <r>
      <t xml:space="preserve">  3  3  2007 23 21 30.00  162 55 31.0969  +00 17 10.7216   63.060125483  -12.63    0.29   180.29</t>
    </r>
    <r>
      <rPr>
        <b/>
        <sz val="10"/>
        <rFont val="Arial Unicode MS"/>
        <family val="0"/>
      </rPr>
      <t xml:space="preserve"> </t>
    </r>
  </si>
  <si>
    <r>
      <t xml:space="preserve">  3  3  2007 23 22  0.00  162 55 46.1428  +00 17  9.3305   63.060238467  -12.63    0.29   180.29</t>
    </r>
    <r>
      <rPr>
        <b/>
        <sz val="10"/>
        <rFont val="Arial Unicode MS"/>
        <family val="0"/>
      </rPr>
      <t xml:space="preserve"> </t>
    </r>
  </si>
  <si>
    <r>
      <t xml:space="preserve">  3  3  2007 23 22 30.00  162 56  1.1886  +00 17  7.9393   63.060351443  -12.63    0.29   180.29</t>
    </r>
    <r>
      <rPr>
        <b/>
        <sz val="10"/>
        <rFont val="Arial Unicode MS"/>
        <family val="0"/>
      </rPr>
      <t xml:space="preserve"> </t>
    </r>
  </si>
  <si>
    <r>
      <t xml:space="preserve">  3  3  2007 23 23  0.00  162 56 16.2344  +00 17  6.5482   63.060464409  -12.63    0.29   180.29</t>
    </r>
    <r>
      <rPr>
        <b/>
        <sz val="10"/>
        <rFont val="Arial Unicode MS"/>
        <family val="0"/>
      </rPr>
      <t xml:space="preserve"> </t>
    </r>
  </si>
  <si>
    <r>
      <t xml:space="preserve">  3  3  2007 23 23 30.00  162 56 31.2802  +00 17  5.1570   63.060577366  -12.63    0.29   180.29</t>
    </r>
    <r>
      <rPr>
        <b/>
        <sz val="10"/>
        <rFont val="Arial Unicode MS"/>
        <family val="0"/>
      </rPr>
      <t xml:space="preserve"> </t>
    </r>
  </si>
  <si>
    <r>
      <t xml:space="preserve">  3  3  2007 23 24  0.00  162 56 46.3259  +00 17  3.7658   63.060690314  -12.63    0.29   180.29</t>
    </r>
    <r>
      <rPr>
        <b/>
        <sz val="10"/>
        <rFont val="Arial Unicode MS"/>
        <family val="0"/>
      </rPr>
      <t xml:space="preserve"> </t>
    </r>
  </si>
  <si>
    <r>
      <t xml:space="preserve">  3  3  2007 23 24 30.00  162 57  1.3715  +00 17  2.3747   63.060803253  -12.63    0.29   180.29</t>
    </r>
    <r>
      <rPr>
        <b/>
        <sz val="10"/>
        <rFont val="Arial Unicode MS"/>
        <family val="0"/>
      </rPr>
      <t xml:space="preserve"> </t>
    </r>
  </si>
  <si>
    <r>
      <t xml:space="preserve">  3  3  2007 23 25  0.00  162 57 16.4165  +00 17  0.9835   63.060916181  -12.63    0.29   180.29</t>
    </r>
    <r>
      <rPr>
        <b/>
        <sz val="10"/>
        <rFont val="Arial Unicode MS"/>
        <family val="0"/>
      </rPr>
      <t xml:space="preserve"> </t>
    </r>
  </si>
  <si>
    <r>
      <t xml:space="preserve">  3  3  2007 23 25 30.00  162 57 31.4620  +00 16 59.5923   63.061029102  -12.63    0.29   180.29</t>
    </r>
    <r>
      <rPr>
        <b/>
        <sz val="10"/>
        <rFont val="Arial Unicode MS"/>
        <family val="0"/>
      </rPr>
      <t xml:space="preserve"> </t>
    </r>
  </si>
  <si>
    <r>
      <t xml:space="preserve">  3  3  2007 23 26  0.00  162 57 46.5074  +00 16 58.2012   63.061142014  -12.63    0.29   180.29</t>
    </r>
    <r>
      <rPr>
        <b/>
        <sz val="10"/>
        <rFont val="Arial Unicode MS"/>
        <family val="0"/>
      </rPr>
      <t xml:space="preserve"> </t>
    </r>
  </si>
  <si>
    <r>
      <t xml:space="preserve">  3  3  2007 23 26 30.00  162 58  1.5529  +00 16 56.8100   63.061254918  -12.63    0.29   180.29</t>
    </r>
    <r>
      <rPr>
        <b/>
        <sz val="10"/>
        <rFont val="Arial Unicode MS"/>
        <family val="0"/>
      </rPr>
      <t xml:space="preserve"> </t>
    </r>
  </si>
  <si>
    <r>
      <t xml:space="preserve">  3  3  2007 23 27  0.00  162 58 16.5982  +00 16 55.4189   63.061367812  -12.63    0.29   180.29</t>
    </r>
    <r>
      <rPr>
        <b/>
        <sz val="10"/>
        <rFont val="Arial Unicode MS"/>
        <family val="0"/>
      </rPr>
      <t xml:space="preserve"> </t>
    </r>
  </si>
  <si>
    <r>
      <t xml:space="preserve">  3  3  2007 23 27 30.00  162 58 31.6435  +00 16 54.0277   63.061480698  -12.63    0.29   180.29</t>
    </r>
    <r>
      <rPr>
        <b/>
        <sz val="10"/>
        <rFont val="Arial Unicode MS"/>
        <family val="0"/>
      </rPr>
      <t xml:space="preserve"> </t>
    </r>
  </si>
  <si>
    <r>
      <t xml:space="preserve">  3  3  2007 23 28  0.00  162 58 46.6888  +00 16 52.6365   63.061593574  -12.63    0.29   180.29</t>
    </r>
    <r>
      <rPr>
        <b/>
        <sz val="10"/>
        <rFont val="Arial Unicode MS"/>
        <family val="0"/>
      </rPr>
      <t xml:space="preserve"> </t>
    </r>
  </si>
  <si>
    <r>
      <t xml:space="preserve">  3  3  2007 23 28 30.00  162 59  1.7340  +00 16 51.2454   63.061706442  -12.63    0.29   180.29</t>
    </r>
    <r>
      <rPr>
        <b/>
        <sz val="10"/>
        <rFont val="Arial Unicode MS"/>
        <family val="0"/>
      </rPr>
      <t xml:space="preserve"> </t>
    </r>
  </si>
  <si>
    <t xml:space="preserve">Eclipse totale de Lune </t>
  </si>
  <si>
    <t>Ephémérides IMCCE</t>
  </si>
  <si>
    <t>Le 3 mars 2007</t>
  </si>
  <si>
    <t>Rayon du cône d'ombre</t>
  </si>
  <si>
    <t>à la hauteur de la Lune</t>
  </si>
  <si>
    <t>graphique</t>
  </si>
  <si>
    <r>
      <t>#######################################################################################</t>
    </r>
    <r>
      <rPr>
        <b/>
        <sz val="10"/>
        <rFont val="Arial Unicode MS"/>
        <family val="0"/>
      </rPr>
      <t xml:space="preserve"> </t>
    </r>
  </si>
  <si>
    <r>
      <t xml:space="preserve">  Coordonnees Astrometriques J2000</t>
    </r>
    <r>
      <rPr>
        <b/>
        <sz val="10"/>
        <rFont val="Arial Unicode MS"/>
        <family val="0"/>
      </rPr>
      <t xml:space="preserve"> </t>
    </r>
  </si>
  <si>
    <r>
      <t xml:space="preserve">  4  3  2007  0 52 30.00  163 41  8.5431  +00 12 57.5278   63.080540318  -12.59    0.75   180.75</t>
    </r>
    <r>
      <rPr>
        <b/>
        <sz val="10"/>
        <rFont val="Arial Unicode MS"/>
        <family val="0"/>
      </rPr>
      <t xml:space="preserve"> </t>
    </r>
  </si>
  <si>
    <r>
      <t xml:space="preserve">  4  3  2007  0 53  0.00  163 41 23.5790  +00 12 56.1366   63.080651661  -12.59    0.75   180.75</t>
    </r>
    <r>
      <rPr>
        <b/>
        <sz val="10"/>
        <rFont val="Arial Unicode MS"/>
        <family val="0"/>
      </rPr>
      <t xml:space="preserve"> </t>
    </r>
  </si>
  <si>
    <r>
      <t xml:space="preserve">  4  3  2007  0 53 30.00  163 41 38.6149  +00 12 54.7455   63.080762995  -12.59    0.76   180.76</t>
    </r>
    <r>
      <rPr>
        <b/>
        <sz val="10"/>
        <rFont val="Arial Unicode MS"/>
        <family val="0"/>
      </rPr>
      <t xml:space="preserve"> </t>
    </r>
  </si>
  <si>
    <r>
      <t xml:space="preserve">  4  3  2007  0 54  0.00  163 41 53.6508  +00 12 53.3543   63.080874320  -12.58    0.76   180.76</t>
    </r>
    <r>
      <rPr>
        <b/>
        <sz val="10"/>
        <rFont val="Arial Unicode MS"/>
        <family val="0"/>
      </rPr>
      <t xml:space="preserve"> </t>
    </r>
  </si>
  <si>
    <r>
      <t xml:space="preserve">  4  3  2007  0 54 30.00  163 42  8.6866  +00 12 51.9632   63.080985636  -12.58    0.76   180.77</t>
    </r>
    <r>
      <rPr>
        <b/>
        <sz val="10"/>
        <rFont val="Arial Unicode MS"/>
        <family val="0"/>
      </rPr>
      <t xml:space="preserve"> </t>
    </r>
  </si>
  <si>
    <r>
      <t xml:space="preserve">  4  3  2007  0 55  0.00  163 42 23.7223  +00 12 50.5720   63.081096943  -12.58    0.77   180.77</t>
    </r>
    <r>
      <rPr>
        <b/>
        <sz val="10"/>
        <rFont val="Arial Unicode MS"/>
        <family val="0"/>
      </rPr>
      <t xml:space="preserve"> </t>
    </r>
  </si>
  <si>
    <r>
      <t xml:space="preserve">  4  3  2007  0 55 30.00  163 42 38.7580  +00 12 49.1809   63.081208240  -12.58    0.77   180.77</t>
    </r>
    <r>
      <rPr>
        <b/>
        <sz val="10"/>
        <rFont val="Arial Unicode MS"/>
        <family val="0"/>
      </rPr>
      <t xml:space="preserve"> </t>
    </r>
  </si>
  <si>
    <r>
      <t xml:space="preserve">  4  3  2007  0 56  0.00  163 42 53.7937  +00 12 47.7897   63.081319529  -12.58    0.77   180.78</t>
    </r>
    <r>
      <rPr>
        <b/>
        <sz val="10"/>
        <rFont val="Arial Unicode MS"/>
        <family val="0"/>
      </rPr>
      <t xml:space="preserve"> </t>
    </r>
  </si>
  <si>
    <r>
      <t xml:space="preserve">  4  3  2007  0 56 30.00  163 43  8.8292  +00 12 46.3986   63.081430809  -12.58    0.78   180.78</t>
    </r>
    <r>
      <rPr>
        <b/>
        <sz val="10"/>
        <rFont val="Arial Unicode MS"/>
        <family val="0"/>
      </rPr>
      <t xml:space="preserve"> </t>
    </r>
  </si>
  <si>
    <r>
      <t xml:space="preserve">  4  3  2007  0 57  0.00  163 43 23.8648  +00 12 45.0075   63.081542079  -12.58    0.78   180.78</t>
    </r>
    <r>
      <rPr>
        <b/>
        <sz val="10"/>
        <rFont val="Arial Unicode MS"/>
        <family val="0"/>
      </rPr>
      <t xml:space="preserve"> </t>
    </r>
  </si>
  <si>
    <r>
      <t xml:space="preserve">  4  3  2007  0 57 30.00  163 43 38.8996  +00 12 43.6163   63.081653335  -12.58    0.78   180.79</t>
    </r>
    <r>
      <rPr>
        <b/>
        <sz val="10"/>
        <rFont val="Arial Unicode MS"/>
        <family val="0"/>
      </rPr>
      <t xml:space="preserve"> </t>
    </r>
  </si>
  <si>
    <r>
      <t xml:space="preserve">  4  3  2007  0 58  0.00  163 43 53.9350  +00 12 42.2252   63.081764588  -12.58    0.79   180.79</t>
    </r>
    <r>
      <rPr>
        <b/>
        <sz val="10"/>
        <rFont val="Arial Unicode MS"/>
        <family val="0"/>
      </rPr>
      <t xml:space="preserve"> </t>
    </r>
  </si>
  <si>
    <r>
      <t xml:space="preserve">  4  3  2007  0 58 30.00  163 44  8.9704  +00 12 40.8340   63.081875831  -12.58    0.79   180.79</t>
    </r>
    <r>
      <rPr>
        <b/>
        <sz val="10"/>
        <rFont val="Arial Unicode MS"/>
        <family val="0"/>
      </rPr>
      <t xml:space="preserve"> </t>
    </r>
  </si>
  <si>
    <r>
      <t xml:space="preserve">  4  3  2007  0 59  0.00  163 44 24.0057  +00 12 39.4429   63.081987066  -12.58    0.80   180.80</t>
    </r>
    <r>
      <rPr>
        <b/>
        <sz val="10"/>
        <rFont val="Arial Unicode MS"/>
        <family val="0"/>
      </rPr>
      <t xml:space="preserve"> </t>
    </r>
  </si>
  <si>
    <r>
      <t xml:space="preserve">  4  3  2007  0 59 30.00  163 44 39.0410  +00 12 38.0517   63.082098291  -12.58    0.80   180.80</t>
    </r>
    <r>
      <rPr>
        <b/>
        <sz val="10"/>
        <rFont val="Arial Unicode MS"/>
        <family val="0"/>
      </rPr>
      <t xml:space="preserve"> </t>
    </r>
  </si>
  <si>
    <r>
      <t xml:space="preserve">  4  3  2007  1  0  0.00  163 44 54.0762  +00 12 36.6606   63.082209507  -12.58    0.80   180.80</t>
    </r>
    <r>
      <rPr>
        <b/>
        <sz val="10"/>
        <rFont val="Arial Unicode MS"/>
        <family val="0"/>
      </rPr>
      <t xml:space="preserve"> </t>
    </r>
  </si>
  <si>
    <r>
      <t xml:space="preserve">  4  3  2007  1  0 30.00  163 45  9.1113  +00 12 35.2695   63.082320714  -12.58    0.81   180.81</t>
    </r>
    <r>
      <rPr>
        <b/>
        <sz val="10"/>
        <rFont val="Arial Unicode MS"/>
        <family val="0"/>
      </rPr>
      <t xml:space="preserve"> </t>
    </r>
  </si>
  <si>
    <r>
      <t xml:space="preserve">  4  3  2007  1  1  0.00  163 45 24.1464  +00 12 33.8783   63.082431912  -12.58    0.81   180.81</t>
    </r>
    <r>
      <rPr>
        <b/>
        <sz val="10"/>
        <rFont val="Arial Unicode MS"/>
        <family val="0"/>
      </rPr>
      <t xml:space="preserve"> </t>
    </r>
  </si>
  <si>
    <r>
      <t xml:space="preserve">  4  3  2007  1  1 30.00  163 45 39.1815  +00 12 32.4872   63.082543101  -12.58    0.81   180.82</t>
    </r>
    <r>
      <rPr>
        <b/>
        <sz val="10"/>
        <rFont val="Arial Unicode MS"/>
        <family val="0"/>
      </rPr>
      <t xml:space="preserve"> </t>
    </r>
  </si>
  <si>
    <r>
      <t xml:space="preserve">  4  3  2007  1  2  0.00  163 45 54.2165  +00 12 31.0960   63.082654281  -12.58    0.82   180.82</t>
    </r>
    <r>
      <rPr>
        <b/>
        <sz val="10"/>
        <rFont val="Arial Unicode MS"/>
        <family val="0"/>
      </rPr>
      <t xml:space="preserve"> </t>
    </r>
  </si>
  <si>
    <r>
      <t xml:space="preserve">  4  3  2007  1  2 30.00  163 46  9.2514  +00 12 29.7049   63.082765451  -12.58    0.82   180.82</t>
    </r>
    <r>
      <rPr>
        <b/>
        <sz val="10"/>
        <rFont val="Arial Unicode MS"/>
        <family val="0"/>
      </rPr>
      <t xml:space="preserve"> </t>
    </r>
  </si>
  <si>
    <r>
      <t xml:space="preserve">  4  3  2007  1  3  0.00  163 46 24.2863  +00 12 28.3138   63.082876613  -12.58    0.82   180.83</t>
    </r>
    <r>
      <rPr>
        <b/>
        <sz val="10"/>
        <rFont val="Arial Unicode MS"/>
        <family val="0"/>
      </rPr>
      <t xml:space="preserve"> </t>
    </r>
  </si>
  <si>
    <r>
      <t xml:space="preserve">  4  3  2007  1  3 30.00  163 46 39.3211  +00 12 26.9226   63.082987766  -12.58    0.83   180.83</t>
    </r>
    <r>
      <rPr>
        <b/>
        <sz val="10"/>
        <rFont val="Arial Unicode MS"/>
        <family val="0"/>
      </rPr>
      <t xml:space="preserve"> </t>
    </r>
  </si>
  <si>
    <r>
      <t xml:space="preserve">  4  3  2007  1  4  0.00  163 46 54.3559  +00 12 25.5315   63.083098909  -12.58    0.83   180.83</t>
    </r>
    <r>
      <rPr>
        <b/>
        <sz val="10"/>
        <rFont val="Arial Unicode MS"/>
        <family val="0"/>
      </rPr>
      <t xml:space="preserve"> </t>
    </r>
  </si>
  <si>
    <r>
      <t xml:space="preserve">  4  3  2007  1  4 30.00  163 47  9.3906  +00 12 24.1404   63.083210044  -12.58    0.83   180.84</t>
    </r>
    <r>
      <rPr>
        <b/>
        <sz val="10"/>
        <rFont val="Arial Unicode MS"/>
        <family val="0"/>
      </rPr>
      <t xml:space="preserve"> </t>
    </r>
  </si>
  <si>
    <r>
      <t xml:space="preserve">  4  3  2007  1  5  0.00  163 47 24.4252  +00 12 22.7492   63.083321169  -12.58    0.84   180.84</t>
    </r>
    <r>
      <rPr>
        <b/>
        <sz val="10"/>
        <rFont val="Arial Unicode MS"/>
        <family val="0"/>
      </rPr>
      <t xml:space="preserve"> </t>
    </r>
  </si>
  <si>
    <r>
      <t xml:space="preserve">  4  3  2007  1  5 30.00  163 47 39.4598  +00 12 21.3581   63.083432285  -12.58    0.84   180.84</t>
    </r>
    <r>
      <rPr>
        <b/>
        <sz val="10"/>
        <rFont val="Arial Unicode MS"/>
        <family val="0"/>
      </rPr>
      <t xml:space="preserve"> </t>
    </r>
  </si>
  <si>
    <r>
      <t xml:space="preserve">  4  3  2007  1  6  0.00  163 47 54.4938  +00 12 19.9670   63.083543387  -12.58    0.85   180.85</t>
    </r>
    <r>
      <rPr>
        <b/>
        <sz val="10"/>
        <rFont val="Arial Unicode MS"/>
        <family val="0"/>
      </rPr>
      <t xml:space="preserve"> </t>
    </r>
  </si>
  <si>
    <r>
      <t xml:space="preserve">  4  3  2007  1  6 30.00  163 48  9.5283  +00 12 18.5758   63.083654485  -12.58    0.85   180.85</t>
    </r>
    <r>
      <rPr>
        <b/>
        <sz val="10"/>
        <rFont val="Arial Unicode MS"/>
        <family val="0"/>
      </rPr>
      <t xml:space="preserve"> </t>
    </r>
  </si>
  <si>
    <r>
      <t xml:space="preserve">  4  3  2007  1  7  0.00  163 48 24.5627  +00 12 17.1847   63.083765574  -12.58    0.85   180.86</t>
    </r>
    <r>
      <rPr>
        <b/>
        <sz val="10"/>
        <rFont val="Arial Unicode MS"/>
        <family val="0"/>
      </rPr>
      <t xml:space="preserve"> </t>
    </r>
  </si>
  <si>
    <r>
      <t xml:space="preserve">  4  3  2007  1  7 30.00  163 48 39.5971  +00 12 15.7936   63.083876654  -12.58    0.86   180.86</t>
    </r>
    <r>
      <rPr>
        <b/>
        <sz val="10"/>
        <rFont val="Arial Unicode MS"/>
        <family val="0"/>
      </rPr>
      <t xml:space="preserve"> </t>
    </r>
  </si>
  <si>
    <r>
      <t xml:space="preserve">  4  3  2007  1  8  0.00  163 48 54.6314  +00 12 14.4025   63.083987725  -12.58    0.86   180.86</t>
    </r>
    <r>
      <rPr>
        <b/>
        <sz val="10"/>
        <rFont val="Arial Unicode MS"/>
        <family val="0"/>
      </rPr>
      <t xml:space="preserve"> </t>
    </r>
  </si>
  <si>
    <r>
      <t xml:space="preserve">  4  3  2007  1  8 30.00  163 49  9.6657  +00 12 13.0113   63.084098787  -12.58    0.86   180.87</t>
    </r>
    <r>
      <rPr>
        <b/>
        <sz val="10"/>
        <rFont val="Arial Unicode MS"/>
        <family val="0"/>
      </rPr>
      <t xml:space="preserve"> </t>
    </r>
  </si>
  <si>
    <r>
      <t xml:space="preserve">  4  3  2007  1  9  0.00  163 49 24.6999  +00 12 11.6202   63.084209839  -12.58    0.87   180.87</t>
    </r>
    <r>
      <rPr>
        <b/>
        <sz val="10"/>
        <rFont val="Arial Unicode MS"/>
        <family val="0"/>
      </rPr>
      <t xml:space="preserve"> </t>
    </r>
  </si>
  <si>
    <r>
      <t xml:space="preserve">  4  3  2007  1  9 30.00  163 49 39.7341  +00 12 10.2291   63.084320883  -12.58    0.87   180.87</t>
    </r>
    <r>
      <rPr>
        <b/>
        <sz val="10"/>
        <rFont val="Arial Unicode MS"/>
        <family val="0"/>
      </rPr>
      <t xml:space="preserve"> </t>
    </r>
  </si>
  <si>
    <r>
      <t xml:space="preserve">  4  3  2007  1 10  0.00  163 49 54.7683  +00 12  8.8380   63.084431918  -12.58    0.87   180.88</t>
    </r>
    <r>
      <rPr>
        <b/>
        <sz val="10"/>
        <rFont val="Arial Unicode MS"/>
        <family val="0"/>
      </rPr>
      <t xml:space="preserve"> </t>
    </r>
  </si>
  <si>
    <r>
      <t xml:space="preserve">  4  3  2007  1 10 30.00  163 50  9.8023  +00 12  7.4468   63.084542943  -12.58    0.88   180.88</t>
    </r>
    <r>
      <rPr>
        <b/>
        <sz val="10"/>
        <rFont val="Arial Unicode MS"/>
        <family val="0"/>
      </rPr>
      <t xml:space="preserve"> </t>
    </r>
  </si>
  <si>
    <r>
      <t xml:space="preserve">  4  3  2007  1 11  0.00  163 50 24.8363  +00 12  6.0557   63.084653959  -12.57    0.88   180.88</t>
    </r>
    <r>
      <rPr>
        <b/>
        <sz val="10"/>
        <rFont val="Arial Unicode MS"/>
        <family val="0"/>
      </rPr>
      <t xml:space="preserve"> </t>
    </r>
  </si>
  <si>
    <r>
      <t xml:space="preserve">r </t>
    </r>
    <r>
      <rPr>
        <b/>
        <sz val="10"/>
        <rFont val="Arial Narrow"/>
        <family val="2"/>
      </rPr>
      <t>Ombre</t>
    </r>
  </si>
  <si>
    <r>
      <t>r</t>
    </r>
    <r>
      <rPr>
        <b/>
        <sz val="10"/>
        <rFont val="Arial Narrow"/>
        <family val="2"/>
      </rPr>
      <t xml:space="preserve"> Ombre</t>
    </r>
  </si>
  <si>
    <r>
      <t>+ r</t>
    </r>
    <r>
      <rPr>
        <b/>
        <sz val="10"/>
        <rFont val="Arial Narrow"/>
        <family val="2"/>
      </rPr>
      <t xml:space="preserve"> Lune</t>
    </r>
  </si>
  <si>
    <r>
      <t xml:space="preserve"> - </t>
    </r>
    <r>
      <rPr>
        <b/>
        <sz val="10"/>
        <rFont val="Symbol"/>
        <family val="1"/>
      </rPr>
      <t>r</t>
    </r>
    <r>
      <rPr>
        <b/>
        <sz val="10"/>
        <rFont val="Arial Narrow"/>
        <family val="2"/>
      </rPr>
      <t xml:space="preserve"> Lune</t>
    </r>
  </si>
  <si>
    <r>
      <t>r</t>
    </r>
    <r>
      <rPr>
        <b/>
        <vertAlign val="subscript"/>
        <sz val="10"/>
        <rFont val="Arial Narrow"/>
        <family val="2"/>
      </rPr>
      <t>Lune</t>
    </r>
  </si>
  <si>
    <t>a</t>
  </si>
  <si>
    <t>Rayon Lune</t>
  </si>
  <si>
    <t>Rayon Soleil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</si>
</sst>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-40C]dddd\ d\ mmmm\ yyyy"/>
    <numFmt numFmtId="167" formatCode="0.0000000"/>
    <numFmt numFmtId="168" formatCode="0.00000"/>
    <numFmt numFmtId="169" formatCode="0.000000"/>
    <numFmt numFmtId="170" formatCode="h:mm:ss;@"/>
    <numFmt numFmtId="171" formatCode="[$-F400]h:mm:ss\ AM/PM"/>
    <numFmt numFmtId="172" formatCode="h:mm;@"/>
    <numFmt numFmtId="173" formatCode="0.0000"/>
    <numFmt numFmtId="174" formatCode="0.0"/>
    <numFmt numFmtId="175" formatCode="0.000"/>
    <numFmt numFmtId="176" formatCode="hh:mm:ss"/>
  </numFmts>
  <fonts count="21">
    <font>
      <sz val="10"/>
      <name val="Arial Narrow"/>
      <family val="0"/>
    </font>
    <font>
      <b/>
      <sz val="10"/>
      <name val="Courier New"/>
      <family val="3"/>
    </font>
    <font>
      <sz val="8"/>
      <name val="Arial Narrow"/>
      <family val="0"/>
    </font>
    <font>
      <b/>
      <sz val="10"/>
      <name val="Arial Narrow"/>
      <family val="0"/>
    </font>
    <font>
      <b/>
      <sz val="10"/>
      <name val="Arial Unicode MS"/>
      <family val="0"/>
    </font>
    <font>
      <b/>
      <sz val="10"/>
      <name val="Symbol"/>
      <family val="1"/>
    </font>
    <font>
      <b/>
      <sz val="10"/>
      <name val="Arial"/>
      <family val="2"/>
    </font>
    <font>
      <u val="single"/>
      <sz val="10"/>
      <color indexed="12"/>
      <name val="Arial Narrow"/>
      <family val="0"/>
    </font>
    <font>
      <u val="single"/>
      <sz val="10"/>
      <color indexed="36"/>
      <name val="Arial Narrow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4"/>
      <name val="Arial Narrow"/>
      <family val="2"/>
    </font>
    <font>
      <b/>
      <vertAlign val="subscript"/>
      <sz val="10"/>
      <name val="Arial Narrow"/>
      <family val="2"/>
    </font>
    <font>
      <b/>
      <sz val="1.25"/>
      <name val="Arial Narrow"/>
      <family val="2"/>
    </font>
    <font>
      <sz val="1"/>
      <name val="Arial Narrow"/>
      <family val="0"/>
    </font>
    <font>
      <b/>
      <i/>
      <sz val="10"/>
      <name val="Arial"/>
      <family val="2"/>
    </font>
    <font>
      <b/>
      <sz val="8"/>
      <name val="Arial Narrow"/>
      <family val="2"/>
    </font>
    <font>
      <b/>
      <sz val="1"/>
      <name val="Arial Narrow"/>
      <family val="2"/>
    </font>
    <font>
      <sz val="8.75"/>
      <name val="Arial Narrow"/>
      <family val="2"/>
    </font>
    <font>
      <sz val="9.5"/>
      <name val="Arial Narrow"/>
      <family val="2"/>
    </font>
    <font>
      <b/>
      <i/>
      <sz val="11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1">
    <xf numFmtId="0" fontId="0" fillId="0" borderId="0" xfId="0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14" fontId="3" fillId="0" borderId="0" xfId="0" applyNumberFormat="1" applyFon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2" fontId="0" fillId="0" borderId="0" xfId="0" applyNumberFormat="1" applyAlignment="1">
      <alignment/>
    </xf>
    <xf numFmtId="170" fontId="0" fillId="0" borderId="0" xfId="0" applyNumberFormat="1" applyAlignment="1">
      <alignment/>
    </xf>
    <xf numFmtId="170" fontId="3" fillId="0" borderId="0" xfId="0" applyNumberFormat="1" applyFont="1" applyAlignment="1">
      <alignment horizontal="center"/>
    </xf>
    <xf numFmtId="170" fontId="3" fillId="0" borderId="0" xfId="0" applyNumberFormat="1" applyFont="1" applyAlignment="1">
      <alignment/>
    </xf>
    <xf numFmtId="1" fontId="0" fillId="0" borderId="0" xfId="0" applyNumberFormat="1" applyAlignment="1">
      <alignment/>
    </xf>
    <xf numFmtId="170" fontId="3" fillId="0" borderId="0" xfId="0" applyNumberFormat="1" applyFont="1" applyAlignment="1">
      <alignment horizontal="right"/>
    </xf>
    <xf numFmtId="167" fontId="0" fillId="0" borderId="1" xfId="0" applyNumberFormat="1" applyBorder="1" applyAlignment="1">
      <alignment/>
    </xf>
    <xf numFmtId="167" fontId="0" fillId="0" borderId="0" xfId="0" applyNumberFormat="1" applyBorder="1" applyAlignment="1">
      <alignment/>
    </xf>
    <xf numFmtId="167" fontId="3" fillId="0" borderId="1" xfId="0" applyNumberFormat="1" applyFont="1" applyBorder="1" applyAlignment="1">
      <alignment horizontal="center"/>
    </xf>
    <xf numFmtId="167" fontId="3" fillId="0" borderId="0" xfId="0" applyNumberFormat="1" applyFont="1" applyBorder="1" applyAlignment="1">
      <alignment horizontal="center"/>
    </xf>
    <xf numFmtId="174" fontId="0" fillId="0" borderId="0" xfId="0" applyNumberFormat="1" applyAlignment="1">
      <alignment/>
    </xf>
    <xf numFmtId="167" fontId="0" fillId="0" borderId="1" xfId="0" applyNumberFormat="1" applyBorder="1" applyAlignment="1">
      <alignment horizontal="center"/>
    </xf>
    <xf numFmtId="167" fontId="0" fillId="0" borderId="0" xfId="0" applyNumberFormat="1" applyBorder="1" applyAlignment="1">
      <alignment horizontal="center"/>
    </xf>
    <xf numFmtId="14" fontId="9" fillId="0" borderId="0" xfId="0" applyNumberFormat="1" applyFont="1" applyAlignment="1">
      <alignment/>
    </xf>
    <xf numFmtId="14" fontId="10" fillId="0" borderId="0" xfId="0" applyNumberFormat="1" applyFont="1" applyAlignment="1">
      <alignment/>
    </xf>
    <xf numFmtId="168" fontId="0" fillId="0" borderId="2" xfId="0" applyNumberFormat="1" applyBorder="1" applyAlignment="1">
      <alignment/>
    </xf>
    <xf numFmtId="168" fontId="0" fillId="0" borderId="1" xfId="0" applyNumberFormat="1" applyBorder="1" applyAlignment="1">
      <alignment/>
    </xf>
    <xf numFmtId="168" fontId="0" fillId="0" borderId="0" xfId="0" applyNumberFormat="1" applyBorder="1" applyAlignment="1">
      <alignment/>
    </xf>
    <xf numFmtId="168" fontId="5" fillId="0" borderId="1" xfId="0" applyNumberFormat="1" applyFont="1" applyBorder="1" applyAlignment="1">
      <alignment horizontal="center"/>
    </xf>
    <xf numFmtId="168" fontId="5" fillId="0" borderId="0" xfId="0" applyNumberFormat="1" applyFont="1" applyBorder="1" applyAlignment="1">
      <alignment horizontal="center"/>
    </xf>
    <xf numFmtId="168" fontId="0" fillId="0" borderId="1" xfId="0" applyNumberFormat="1" applyBorder="1" applyAlignment="1">
      <alignment horizontal="center"/>
    </xf>
    <xf numFmtId="168" fontId="0" fillId="0" borderId="0" xfId="0" applyNumberFormat="1" applyBorder="1" applyAlignment="1">
      <alignment horizontal="center"/>
    </xf>
    <xf numFmtId="168" fontId="3" fillId="0" borderId="3" xfId="0" applyNumberFormat="1" applyFont="1" applyBorder="1" applyAlignment="1">
      <alignment horizontal="center"/>
    </xf>
    <xf numFmtId="168" fontId="0" fillId="0" borderId="4" xfId="0" applyNumberFormat="1" applyBorder="1" applyAlignment="1">
      <alignment/>
    </xf>
    <xf numFmtId="168" fontId="0" fillId="0" borderId="4" xfId="0" applyNumberFormat="1" applyBorder="1" applyAlignment="1">
      <alignment horizontal="center"/>
    </xf>
    <xf numFmtId="174" fontId="3" fillId="0" borderId="0" xfId="0" applyNumberFormat="1" applyFont="1" applyBorder="1" applyAlignment="1">
      <alignment horizontal="center"/>
    </xf>
    <xf numFmtId="174" fontId="0" fillId="0" borderId="0" xfId="0" applyNumberFormat="1" applyBorder="1" applyAlignment="1">
      <alignment/>
    </xf>
    <xf numFmtId="2" fontId="0" fillId="0" borderId="4" xfId="0" applyNumberFormat="1" applyBorder="1" applyAlignment="1">
      <alignment/>
    </xf>
    <xf numFmtId="1" fontId="0" fillId="0" borderId="5" xfId="0" applyNumberFormat="1" applyBorder="1" applyAlignment="1">
      <alignment/>
    </xf>
    <xf numFmtId="174" fontId="0" fillId="0" borderId="0" xfId="0" applyNumberFormat="1" applyBorder="1" applyAlignment="1">
      <alignment horizontal="center"/>
    </xf>
    <xf numFmtId="14" fontId="0" fillId="0" borderId="1" xfId="0" applyNumberFormat="1" applyBorder="1" applyAlignment="1">
      <alignment/>
    </xf>
    <xf numFmtId="170" fontId="0" fillId="0" borderId="0" xfId="0" applyNumberFormat="1" applyBorder="1" applyAlignment="1">
      <alignment/>
    </xf>
    <xf numFmtId="170" fontId="0" fillId="0" borderId="6" xfId="0" applyNumberFormat="1" applyBorder="1" applyAlignment="1">
      <alignment/>
    </xf>
    <xf numFmtId="14" fontId="3" fillId="0" borderId="1" xfId="0" applyNumberFormat="1" applyFont="1" applyBorder="1" applyAlignment="1">
      <alignment horizontal="center"/>
    </xf>
    <xf numFmtId="170" fontId="3" fillId="0" borderId="0" xfId="0" applyNumberFormat="1" applyFont="1" applyBorder="1" applyAlignment="1">
      <alignment horizontal="center"/>
    </xf>
    <xf numFmtId="170" fontId="3" fillId="0" borderId="6" xfId="0" applyNumberFormat="1" applyFont="1" applyBorder="1" applyAlignment="1">
      <alignment horizontal="center"/>
    </xf>
    <xf numFmtId="170" fontId="0" fillId="0" borderId="0" xfId="0" applyNumberForma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4" fontId="0" fillId="0" borderId="1" xfId="0" applyNumberFormat="1" applyFill="1" applyBorder="1" applyAlignment="1">
      <alignment/>
    </xf>
    <xf numFmtId="170" fontId="0" fillId="0" borderId="0" xfId="0" applyNumberFormat="1" applyFill="1" applyBorder="1" applyAlignment="1">
      <alignment/>
    </xf>
    <xf numFmtId="167" fontId="0" fillId="0" borderId="1" xfId="0" applyNumberFormat="1" applyFill="1" applyBorder="1" applyAlignment="1">
      <alignment/>
    </xf>
    <xf numFmtId="167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75" fontId="0" fillId="0" borderId="0" xfId="0" applyNumberFormat="1" applyAlignment="1">
      <alignment/>
    </xf>
    <xf numFmtId="168" fontId="3" fillId="0" borderId="0" xfId="0" applyNumberFormat="1" applyFont="1" applyAlignment="1">
      <alignment horizontal="center"/>
    </xf>
    <xf numFmtId="167" fontId="3" fillId="0" borderId="0" xfId="0" applyNumberFormat="1" applyFont="1" applyAlignment="1">
      <alignment horizontal="center"/>
    </xf>
    <xf numFmtId="167" fontId="0" fillId="0" borderId="8" xfId="0" applyNumberFormat="1" applyBorder="1" applyAlignment="1">
      <alignment/>
    </xf>
    <xf numFmtId="0" fontId="3" fillId="0" borderId="9" xfId="0" applyFont="1" applyBorder="1" applyAlignment="1">
      <alignment horizontal="center"/>
    </xf>
    <xf numFmtId="167" fontId="0" fillId="0" borderId="9" xfId="0" applyNumberFormat="1" applyBorder="1" applyAlignment="1">
      <alignment horizontal="center"/>
    </xf>
    <xf numFmtId="167" fontId="0" fillId="0" borderId="9" xfId="0" applyNumberFormat="1" applyBorder="1" applyAlignment="1">
      <alignment/>
    </xf>
    <xf numFmtId="167" fontId="0" fillId="0" borderId="9" xfId="0" applyNumberFormat="1" applyFill="1" applyBorder="1" applyAlignment="1">
      <alignment/>
    </xf>
    <xf numFmtId="168" fontId="0" fillId="0" borderId="9" xfId="0" applyNumberFormat="1" applyBorder="1" applyAlignment="1">
      <alignment/>
    </xf>
    <xf numFmtId="168" fontId="3" fillId="0" borderId="9" xfId="0" applyNumberFormat="1" applyFont="1" applyBorder="1" applyAlignment="1">
      <alignment horizontal="center"/>
    </xf>
    <xf numFmtId="168" fontId="0" fillId="0" borderId="9" xfId="0" applyNumberFormat="1" applyBorder="1" applyAlignment="1">
      <alignment horizontal="center"/>
    </xf>
    <xf numFmtId="168" fontId="0" fillId="0" borderId="9" xfId="0" applyNumberFormat="1" applyFill="1" applyBorder="1" applyAlignment="1">
      <alignment/>
    </xf>
    <xf numFmtId="168" fontId="0" fillId="0" borderId="10" xfId="0" applyNumberFormat="1" applyBorder="1" applyAlignment="1">
      <alignment/>
    </xf>
    <xf numFmtId="167" fontId="3" fillId="0" borderId="3" xfId="0" applyNumberFormat="1" applyFont="1" applyBorder="1" applyAlignment="1">
      <alignment horizontal="center"/>
    </xf>
    <xf numFmtId="167" fontId="3" fillId="0" borderId="4" xfId="0" applyNumberFormat="1" applyFont="1" applyBorder="1" applyAlignment="1">
      <alignment horizontal="center"/>
    </xf>
    <xf numFmtId="167" fontId="0" fillId="0" borderId="4" xfId="0" applyNumberFormat="1" applyBorder="1" applyAlignment="1">
      <alignment horizontal="center"/>
    </xf>
    <xf numFmtId="167" fontId="0" fillId="0" borderId="4" xfId="0" applyNumberFormat="1" applyBorder="1" applyAlignment="1">
      <alignment/>
    </xf>
    <xf numFmtId="2" fontId="3" fillId="0" borderId="11" xfId="0" applyNumberFormat="1" applyFont="1" applyBorder="1" applyAlignment="1">
      <alignment horizontal="center"/>
    </xf>
    <xf numFmtId="2" fontId="0" fillId="0" borderId="12" xfId="0" applyNumberFormat="1" applyBorder="1" applyAlignment="1">
      <alignment/>
    </xf>
    <xf numFmtId="2" fontId="0" fillId="0" borderId="12" xfId="0" applyNumberFormat="1" applyBorder="1" applyAlignment="1">
      <alignment horizontal="center"/>
    </xf>
    <xf numFmtId="175" fontId="0" fillId="0" borderId="0" xfId="0" applyNumberFormat="1" applyBorder="1" applyAlignment="1">
      <alignment/>
    </xf>
    <xf numFmtId="175" fontId="5" fillId="0" borderId="0" xfId="0" applyNumberFormat="1" applyFont="1" applyBorder="1" applyAlignment="1">
      <alignment horizontal="center"/>
    </xf>
    <xf numFmtId="175" fontId="0" fillId="0" borderId="0" xfId="0" applyNumberForma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168" fontId="0" fillId="0" borderId="13" xfId="0" applyNumberFormat="1" applyBorder="1" applyAlignment="1">
      <alignment/>
    </xf>
    <xf numFmtId="2" fontId="0" fillId="0" borderId="7" xfId="0" applyNumberFormat="1" applyBorder="1" applyAlignment="1">
      <alignment/>
    </xf>
    <xf numFmtId="2" fontId="3" fillId="0" borderId="1" xfId="0" applyNumberFormat="1" applyFont="1" applyBorder="1" applyAlignment="1">
      <alignment horizontal="center"/>
    </xf>
    <xf numFmtId="2" fontId="0" fillId="0" borderId="1" xfId="0" applyNumberFormat="1" applyBorder="1" applyAlignment="1">
      <alignment/>
    </xf>
    <xf numFmtId="2" fontId="0" fillId="0" borderId="1" xfId="0" applyNumberFormat="1" applyFill="1" applyBorder="1" applyAlignment="1">
      <alignment/>
    </xf>
    <xf numFmtId="174" fontId="0" fillId="0" borderId="14" xfId="0" applyNumberFormat="1" applyBorder="1" applyAlignment="1">
      <alignment/>
    </xf>
    <xf numFmtId="174" fontId="3" fillId="0" borderId="6" xfId="0" applyNumberFormat="1" applyFont="1" applyBorder="1" applyAlignment="1">
      <alignment horizontal="center"/>
    </xf>
    <xf numFmtId="174" fontId="0" fillId="0" borderId="6" xfId="0" applyNumberFormat="1" applyBorder="1" applyAlignment="1">
      <alignment/>
    </xf>
    <xf numFmtId="2" fontId="0" fillId="0" borderId="1" xfId="0" applyNumberFormat="1" applyBorder="1" applyAlignment="1">
      <alignment horizontal="center"/>
    </xf>
    <xf numFmtId="174" fontId="0" fillId="0" borderId="6" xfId="0" applyNumberFormat="1" applyBorder="1" applyAlignment="1">
      <alignment horizontal="center"/>
    </xf>
    <xf numFmtId="174" fontId="0" fillId="0" borderId="6" xfId="0" applyNumberFormat="1" applyFill="1" applyBorder="1" applyAlignment="1">
      <alignment/>
    </xf>
    <xf numFmtId="175" fontId="0" fillId="0" borderId="0" xfId="0" applyNumberFormat="1" applyFill="1" applyBorder="1" applyAlignment="1">
      <alignment/>
    </xf>
    <xf numFmtId="168" fontId="0" fillId="0" borderId="0" xfId="0" applyNumberFormat="1" applyFill="1" applyBorder="1" applyAlignment="1">
      <alignment/>
    </xf>
    <xf numFmtId="174" fontId="0" fillId="0" borderId="1" xfId="0" applyNumberFormat="1" applyBorder="1" applyAlignment="1">
      <alignment/>
    </xf>
    <xf numFmtId="174" fontId="6" fillId="0" borderId="1" xfId="0" applyNumberFormat="1" applyFont="1" applyBorder="1" applyAlignment="1">
      <alignment horizontal="center"/>
    </xf>
    <xf numFmtId="174" fontId="0" fillId="0" borderId="1" xfId="0" applyNumberFormat="1" applyBorder="1" applyAlignment="1">
      <alignment horizontal="center"/>
    </xf>
    <xf numFmtId="0" fontId="0" fillId="0" borderId="0" xfId="0" applyNumberFormat="1" applyAlignment="1">
      <alignment/>
    </xf>
    <xf numFmtId="171" fontId="0" fillId="0" borderId="15" xfId="0" applyNumberFormat="1" applyBorder="1" applyAlignment="1">
      <alignment/>
    </xf>
    <xf numFmtId="175" fontId="0" fillId="0" borderId="15" xfId="0" applyNumberFormat="1" applyBorder="1" applyAlignment="1">
      <alignment/>
    </xf>
    <xf numFmtId="168" fontId="3" fillId="0" borderId="15" xfId="0" applyNumberFormat="1" applyFont="1" applyBorder="1" applyAlignment="1">
      <alignment horizontal="right"/>
    </xf>
    <xf numFmtId="168" fontId="0" fillId="0" borderId="16" xfId="0" applyNumberFormat="1" applyBorder="1" applyAlignment="1">
      <alignment/>
    </xf>
    <xf numFmtId="171" fontId="0" fillId="0" borderId="0" xfId="0" applyNumberFormat="1" applyBorder="1" applyAlignment="1">
      <alignment/>
    </xf>
    <xf numFmtId="168" fontId="0" fillId="0" borderId="17" xfId="0" applyNumberFormat="1" applyBorder="1" applyAlignment="1">
      <alignment/>
    </xf>
    <xf numFmtId="168" fontId="0" fillId="0" borderId="18" xfId="0" applyNumberFormat="1" applyBorder="1" applyAlignment="1">
      <alignment/>
    </xf>
    <xf numFmtId="175" fontId="0" fillId="0" borderId="18" xfId="0" applyNumberFormat="1" applyBorder="1" applyAlignment="1">
      <alignment/>
    </xf>
    <xf numFmtId="168" fontId="0" fillId="0" borderId="19" xfId="0" applyNumberFormat="1" applyBorder="1" applyAlignment="1">
      <alignment/>
    </xf>
    <xf numFmtId="2" fontId="5" fillId="0" borderId="12" xfId="0" applyNumberFormat="1" applyFont="1" applyBorder="1" applyAlignment="1">
      <alignment horizontal="center"/>
    </xf>
    <xf numFmtId="168" fontId="5" fillId="0" borderId="10" xfId="0" applyNumberFormat="1" applyFont="1" applyBorder="1" applyAlignment="1">
      <alignment horizontal="center"/>
    </xf>
    <xf numFmtId="168" fontId="5" fillId="0" borderId="13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168" fontId="5" fillId="0" borderId="4" xfId="0" applyNumberFormat="1" applyFont="1" applyBorder="1" applyAlignment="1">
      <alignment horizontal="center"/>
    </xf>
    <xf numFmtId="167" fontId="5" fillId="0" borderId="4" xfId="0" applyNumberFormat="1" applyFont="1" applyBorder="1" applyAlignment="1">
      <alignment horizontal="center"/>
    </xf>
    <xf numFmtId="0" fontId="0" fillId="0" borderId="20" xfId="0" applyFill="1" applyBorder="1" applyAlignment="1">
      <alignment horizontal="right"/>
    </xf>
    <xf numFmtId="171" fontId="0" fillId="0" borderId="21" xfId="0" applyNumberFormat="1" applyBorder="1" applyAlignment="1">
      <alignment horizontal="right"/>
    </xf>
    <xf numFmtId="174" fontId="0" fillId="0" borderId="21" xfId="0" applyNumberFormat="1" applyBorder="1" applyAlignment="1">
      <alignment horizontal="right"/>
    </xf>
    <xf numFmtId="0" fontId="0" fillId="0" borderId="21" xfId="0" applyBorder="1" applyAlignment="1">
      <alignment horizontal="right"/>
    </xf>
    <xf numFmtId="171" fontId="0" fillId="0" borderId="22" xfId="0" applyNumberFormat="1" applyBorder="1" applyAlignment="1">
      <alignment horizontal="right"/>
    </xf>
    <xf numFmtId="14" fontId="0" fillId="2" borderId="23" xfId="0" applyNumberFormat="1" applyFill="1" applyBorder="1" applyAlignment="1">
      <alignment/>
    </xf>
    <xf numFmtId="170" fontId="0" fillId="2" borderId="24" xfId="0" applyNumberFormat="1" applyFill="1" applyBorder="1" applyAlignment="1">
      <alignment/>
    </xf>
    <xf numFmtId="167" fontId="0" fillId="2" borderId="23" xfId="0" applyNumberFormat="1" applyFill="1" applyBorder="1" applyAlignment="1">
      <alignment/>
    </xf>
    <xf numFmtId="167" fontId="0" fillId="2" borderId="25" xfId="0" applyNumberFormat="1" applyFill="1" applyBorder="1" applyAlignment="1">
      <alignment/>
    </xf>
    <xf numFmtId="167" fontId="0" fillId="2" borderId="26" xfId="0" applyNumberFormat="1" applyFill="1" applyBorder="1" applyAlignment="1">
      <alignment/>
    </xf>
    <xf numFmtId="168" fontId="0" fillId="2" borderId="26" xfId="0" applyNumberFormat="1" applyFill="1" applyBorder="1" applyAlignment="1">
      <alignment/>
    </xf>
    <xf numFmtId="168" fontId="0" fillId="2" borderId="23" xfId="0" applyNumberFormat="1" applyFill="1" applyBorder="1" applyAlignment="1">
      <alignment/>
    </xf>
    <xf numFmtId="175" fontId="0" fillId="2" borderId="25" xfId="0" applyNumberFormat="1" applyFill="1" applyBorder="1" applyAlignment="1">
      <alignment/>
    </xf>
    <xf numFmtId="168" fontId="0" fillId="2" borderId="25" xfId="0" applyNumberFormat="1" applyFill="1" applyBorder="1" applyAlignment="1">
      <alignment/>
    </xf>
    <xf numFmtId="168" fontId="0" fillId="2" borderId="27" xfId="0" applyNumberFormat="1" applyFill="1" applyBorder="1" applyAlignment="1">
      <alignment/>
    </xf>
    <xf numFmtId="174" fontId="0" fillId="2" borderId="23" xfId="0" applyNumberFormat="1" applyFill="1" applyBorder="1" applyAlignment="1">
      <alignment/>
    </xf>
    <xf numFmtId="174" fontId="0" fillId="2" borderId="25" xfId="0" applyNumberFormat="1" applyFill="1" applyBorder="1" applyAlignment="1">
      <alignment/>
    </xf>
    <xf numFmtId="167" fontId="0" fillId="2" borderId="27" xfId="0" applyNumberFormat="1" applyFill="1" applyBorder="1" applyAlignment="1">
      <alignment/>
    </xf>
    <xf numFmtId="2" fontId="0" fillId="2" borderId="28" xfId="0" applyNumberFormat="1" applyFill="1" applyBorder="1" applyAlignment="1">
      <alignment/>
    </xf>
    <xf numFmtId="168" fontId="0" fillId="2" borderId="29" xfId="0" applyNumberFormat="1" applyFill="1" applyBorder="1" applyAlignment="1">
      <alignment/>
    </xf>
    <xf numFmtId="168" fontId="0" fillId="2" borderId="30" xfId="0" applyNumberFormat="1" applyFill="1" applyBorder="1" applyAlignment="1">
      <alignment/>
    </xf>
    <xf numFmtId="2" fontId="0" fillId="2" borderId="23" xfId="0" applyNumberFormat="1" applyFill="1" applyBorder="1" applyAlignment="1">
      <alignment/>
    </xf>
    <xf numFmtId="174" fontId="0" fillId="2" borderId="24" xfId="0" applyNumberFormat="1" applyFill="1" applyBorder="1" applyAlignment="1">
      <alignment/>
    </xf>
    <xf numFmtId="14" fontId="0" fillId="2" borderId="31" xfId="0" applyNumberFormat="1" applyFill="1" applyBorder="1" applyAlignment="1">
      <alignment/>
    </xf>
    <xf numFmtId="170" fontId="0" fillId="2" borderId="32" xfId="0" applyNumberFormat="1" applyFill="1" applyBorder="1" applyAlignment="1">
      <alignment/>
    </xf>
    <xf numFmtId="167" fontId="0" fillId="2" borderId="31" xfId="0" applyNumberFormat="1" applyFill="1" applyBorder="1" applyAlignment="1">
      <alignment/>
    </xf>
    <xf numFmtId="167" fontId="0" fillId="2" borderId="33" xfId="0" applyNumberFormat="1" applyFill="1" applyBorder="1" applyAlignment="1">
      <alignment/>
    </xf>
    <xf numFmtId="167" fontId="0" fillId="2" borderId="34" xfId="0" applyNumberFormat="1" applyFill="1" applyBorder="1" applyAlignment="1">
      <alignment/>
    </xf>
    <xf numFmtId="168" fontId="0" fillId="2" borderId="34" xfId="0" applyNumberFormat="1" applyFill="1" applyBorder="1" applyAlignment="1">
      <alignment/>
    </xf>
    <xf numFmtId="168" fontId="0" fillId="2" borderId="31" xfId="0" applyNumberFormat="1" applyFill="1" applyBorder="1" applyAlignment="1">
      <alignment/>
    </xf>
    <xf numFmtId="175" fontId="0" fillId="2" borderId="33" xfId="0" applyNumberFormat="1" applyFill="1" applyBorder="1" applyAlignment="1">
      <alignment/>
    </xf>
    <xf numFmtId="168" fontId="0" fillId="2" borderId="33" xfId="0" applyNumberFormat="1" applyFill="1" applyBorder="1" applyAlignment="1">
      <alignment/>
    </xf>
    <xf numFmtId="168" fontId="0" fillId="2" borderId="35" xfId="0" applyNumberFormat="1" applyFill="1" applyBorder="1" applyAlignment="1">
      <alignment/>
    </xf>
    <xf numFmtId="174" fontId="0" fillId="2" borderId="31" xfId="0" applyNumberFormat="1" applyFill="1" applyBorder="1" applyAlignment="1">
      <alignment/>
    </xf>
    <xf numFmtId="174" fontId="0" fillId="2" borderId="33" xfId="0" applyNumberFormat="1" applyFill="1" applyBorder="1" applyAlignment="1">
      <alignment/>
    </xf>
    <xf numFmtId="167" fontId="0" fillId="2" borderId="35" xfId="0" applyNumberFormat="1" applyFill="1" applyBorder="1" applyAlignment="1">
      <alignment/>
    </xf>
    <xf numFmtId="2" fontId="0" fillId="2" borderId="36" xfId="0" applyNumberFormat="1" applyFill="1" applyBorder="1" applyAlignment="1">
      <alignment/>
    </xf>
    <xf numFmtId="168" fontId="0" fillId="2" borderId="37" xfId="0" applyNumberFormat="1" applyFill="1" applyBorder="1" applyAlignment="1">
      <alignment/>
    </xf>
    <xf numFmtId="168" fontId="0" fillId="2" borderId="38" xfId="0" applyNumberFormat="1" applyFill="1" applyBorder="1" applyAlignment="1">
      <alignment/>
    </xf>
    <xf numFmtId="2" fontId="0" fillId="2" borderId="31" xfId="0" applyNumberFormat="1" applyFill="1" applyBorder="1" applyAlignment="1">
      <alignment/>
    </xf>
    <xf numFmtId="174" fontId="0" fillId="2" borderId="32" xfId="0" applyNumberFormat="1" applyFill="1" applyBorder="1" applyAlignment="1">
      <alignment/>
    </xf>
    <xf numFmtId="14" fontId="0" fillId="2" borderId="1" xfId="0" applyNumberFormat="1" applyFill="1" applyBorder="1" applyAlignment="1">
      <alignment/>
    </xf>
    <xf numFmtId="170" fontId="0" fillId="2" borderId="6" xfId="0" applyNumberFormat="1" applyFill="1" applyBorder="1" applyAlignment="1">
      <alignment/>
    </xf>
    <xf numFmtId="167" fontId="0" fillId="2" borderId="1" xfId="0" applyNumberFormat="1" applyFill="1" applyBorder="1" applyAlignment="1">
      <alignment/>
    </xf>
    <xf numFmtId="167" fontId="0" fillId="2" borderId="0" xfId="0" applyNumberFormat="1" applyFill="1" applyBorder="1" applyAlignment="1">
      <alignment/>
    </xf>
    <xf numFmtId="167" fontId="0" fillId="2" borderId="9" xfId="0" applyNumberFormat="1" applyFill="1" applyBorder="1" applyAlignment="1">
      <alignment/>
    </xf>
    <xf numFmtId="168" fontId="0" fillId="2" borderId="9" xfId="0" applyNumberFormat="1" applyFill="1" applyBorder="1" applyAlignment="1">
      <alignment/>
    </xf>
    <xf numFmtId="168" fontId="0" fillId="2" borderId="1" xfId="0" applyNumberFormat="1" applyFill="1" applyBorder="1" applyAlignment="1">
      <alignment/>
    </xf>
    <xf numFmtId="175" fontId="0" fillId="2" borderId="0" xfId="0" applyNumberFormat="1" applyFill="1" applyBorder="1" applyAlignment="1">
      <alignment/>
    </xf>
    <xf numFmtId="168" fontId="0" fillId="2" borderId="0" xfId="0" applyNumberFormat="1" applyFill="1" applyBorder="1" applyAlignment="1">
      <alignment/>
    </xf>
    <xf numFmtId="168" fontId="0" fillId="2" borderId="4" xfId="0" applyNumberFormat="1" applyFill="1" applyBorder="1" applyAlignment="1">
      <alignment/>
    </xf>
    <xf numFmtId="174" fontId="0" fillId="2" borderId="1" xfId="0" applyNumberFormat="1" applyFill="1" applyBorder="1" applyAlignment="1">
      <alignment/>
    </xf>
    <xf numFmtId="174" fontId="0" fillId="2" borderId="0" xfId="0" applyNumberFormat="1" applyFill="1" applyBorder="1" applyAlignment="1">
      <alignment/>
    </xf>
    <xf numFmtId="167" fontId="0" fillId="2" borderId="4" xfId="0" applyNumberFormat="1" applyFill="1" applyBorder="1" applyAlignment="1">
      <alignment/>
    </xf>
    <xf numFmtId="2" fontId="0" fillId="2" borderId="12" xfId="0" applyNumberFormat="1" applyFill="1" applyBorder="1" applyAlignment="1">
      <alignment/>
    </xf>
    <xf numFmtId="168" fontId="0" fillId="2" borderId="10" xfId="0" applyNumberFormat="1" applyFill="1" applyBorder="1" applyAlignment="1">
      <alignment/>
    </xf>
    <xf numFmtId="168" fontId="0" fillId="2" borderId="13" xfId="0" applyNumberFormat="1" applyFill="1" applyBorder="1" applyAlignment="1">
      <alignment/>
    </xf>
    <xf numFmtId="2" fontId="0" fillId="2" borderId="1" xfId="0" applyNumberFormat="1" applyFill="1" applyBorder="1" applyAlignment="1">
      <alignment/>
    </xf>
    <xf numFmtId="174" fontId="0" fillId="2" borderId="6" xfId="0" applyNumberFormat="1" applyFill="1" applyBorder="1" applyAlignment="1">
      <alignment/>
    </xf>
    <xf numFmtId="170" fontId="0" fillId="2" borderId="25" xfId="0" applyNumberFormat="1" applyFill="1" applyBorder="1" applyAlignment="1">
      <alignment/>
    </xf>
    <xf numFmtId="170" fontId="0" fillId="2" borderId="0" xfId="0" applyNumberFormat="1" applyFill="1" applyBorder="1" applyAlignment="1">
      <alignment/>
    </xf>
    <xf numFmtId="170" fontId="0" fillId="2" borderId="33" xfId="0" applyNumberFormat="1" applyFill="1" applyBorder="1" applyAlignment="1">
      <alignment/>
    </xf>
    <xf numFmtId="14" fontId="3" fillId="0" borderId="3" xfId="0" applyNumberFormat="1" applyFont="1" applyBorder="1" applyAlignment="1">
      <alignment/>
    </xf>
    <xf numFmtId="14" fontId="3" fillId="0" borderId="4" xfId="0" applyNumberFormat="1" applyFont="1" applyBorder="1" applyAlignment="1">
      <alignment/>
    </xf>
    <xf numFmtId="168" fontId="3" fillId="0" borderId="0" xfId="0" applyNumberFormat="1" applyFont="1" applyBorder="1" applyAlignment="1">
      <alignment horizontal="right"/>
    </xf>
    <xf numFmtId="168" fontId="3" fillId="0" borderId="18" xfId="0" applyNumberFormat="1" applyFont="1" applyBorder="1" applyAlignment="1">
      <alignment horizontal="right"/>
    </xf>
    <xf numFmtId="174" fontId="3" fillId="0" borderId="0" xfId="0" applyNumberFormat="1" applyFont="1" applyBorder="1" applyAlignment="1">
      <alignment horizontal="right"/>
    </xf>
    <xf numFmtId="167" fontId="3" fillId="0" borderId="9" xfId="0" applyNumberFormat="1" applyFont="1" applyBorder="1" applyAlignment="1">
      <alignment horizontal="center"/>
    </xf>
    <xf numFmtId="167" fontId="3" fillId="0" borderId="1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7" fontId="3" fillId="0" borderId="7" xfId="0" applyNumberFormat="1" applyFont="1" applyBorder="1" applyAlignment="1">
      <alignment horizontal="center"/>
    </xf>
    <xf numFmtId="167" fontId="3" fillId="0" borderId="2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174" fontId="3" fillId="0" borderId="7" xfId="0" applyNumberFormat="1" applyFont="1" applyBorder="1" applyAlignment="1">
      <alignment horizontal="center"/>
    </xf>
    <xf numFmtId="168" fontId="3" fillId="0" borderId="7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4" fontId="3" fillId="0" borderId="7" xfId="0" applyNumberFormat="1" applyFont="1" applyBorder="1" applyAlignment="1">
      <alignment horizontal="center"/>
    </xf>
    <xf numFmtId="167" fontId="0" fillId="0" borderId="2" xfId="0" applyNumberForma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035"/>
          <c:w val="0.96"/>
          <c:h val="0.9285"/>
        </c:manualLayout>
      </c:layout>
      <c:scatterChart>
        <c:scatterStyle val="smoothMarker"/>
        <c:varyColors val="0"/>
        <c:ser>
          <c:idx val="0"/>
          <c:order val="0"/>
          <c:tx>
            <c:v>Maximum de l'éclipse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eclipse!$B$298:$B$301</c:f>
              <c:strCache/>
            </c:strRef>
          </c:xVal>
          <c:yVal>
            <c:numRef>
              <c:f>eclipse!$L$298:$L$301</c:f>
              <c:numCache/>
            </c:numRef>
          </c:yVal>
          <c:smooth val="1"/>
        </c:ser>
        <c:axId val="23471328"/>
        <c:axId val="9915361"/>
      </c:scatterChart>
      <c:valAx>
        <c:axId val="23471328"/>
        <c:scaling>
          <c:orientation val="minMax"/>
          <c:max val="0.974074074"/>
          <c:min val="0.972685185"/>
        </c:scaling>
        <c:axPos val="b"/>
        <c:majorGridlines/>
        <c:delete val="0"/>
        <c:numFmt formatCode="General" sourceLinked="1"/>
        <c:majorTickMark val="in"/>
        <c:minorTickMark val="in"/>
        <c:tickLblPos val="nextTo"/>
        <c:crossAx val="9915361"/>
        <c:crosses val="autoZero"/>
        <c:crossBetween val="midCat"/>
        <c:dispUnits/>
        <c:majorUnit val="0.000231481"/>
        <c:minorUnit val="0.000115741"/>
      </c:valAx>
      <c:valAx>
        <c:axId val="99153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Distance angulaire centre ombre - Lune</a:t>
                </a:r>
              </a:p>
            </c:rich>
          </c:tx>
          <c:layout>
            <c:manualLayout>
              <c:xMode val="factor"/>
              <c:yMode val="factor"/>
              <c:x val="-0.003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000" sourceLinked="0"/>
        <c:majorTickMark val="in"/>
        <c:minorTickMark val="in"/>
        <c:tickLblPos val="nextTo"/>
        <c:crossAx val="2347132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175"/>
          <c:y val="0.14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Narrow"/>
          <a:ea typeface="Arial Narrow"/>
          <a:cs typeface="Arial Narro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Narrow"/>
                <a:ea typeface="Arial Narrow"/>
                <a:cs typeface="Arial Narrow"/>
              </a:rPr>
              <a:t>Fin de la totalité</a:t>
            </a:r>
          </a:p>
        </c:rich>
      </c:tx>
      <c:layout>
        <c:manualLayout>
          <c:xMode val="factor"/>
          <c:yMode val="factor"/>
          <c:x val="-0.001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03325"/>
          <c:w val="0.96625"/>
          <c:h val="0.94525"/>
        </c:manualLayout>
      </c:layout>
      <c:scatterChart>
        <c:scatterStyle val="lineMarker"/>
        <c:varyColors val="0"/>
        <c:ser>
          <c:idx val="0"/>
          <c:order val="0"/>
          <c:tx>
            <c:v>RL / cos 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eclipse!$C$368:$C$371</c:f>
              <c:str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strCache>
            </c:strRef>
          </c:xVal>
          <c:yVal>
            <c:numRef>
              <c:f>eclipse!$U$368:$U$371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HL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eclipse!$C$368:$C$371</c:f>
              <c:str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strCache>
            </c:strRef>
          </c:xVal>
          <c:yVal>
            <c:numRef>
              <c:f>eclipse!$T$368:$T$371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22129386"/>
        <c:axId val="64946747"/>
      </c:scatterChart>
      <c:valAx>
        <c:axId val="22129386"/>
        <c:scaling>
          <c:orientation val="minMax"/>
          <c:max val="0.99837963"/>
          <c:min val="0.996990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Narrow"/>
                    <a:ea typeface="Arial Narrow"/>
                    <a:cs typeface="Arial Narrow"/>
                  </a:rPr>
                  <a:t>Temps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000" b="0" i="0" u="none" baseline="0">
                <a:latin typeface="Arial Narrow"/>
                <a:ea typeface="Arial Narrow"/>
                <a:cs typeface="Arial Narrow"/>
              </a:defRPr>
            </a:pPr>
          </a:p>
        </c:txPr>
        <c:crossAx val="64946747"/>
        <c:crosses val="autoZero"/>
        <c:crossBetween val="midCat"/>
        <c:dispUnits/>
        <c:majorUnit val="0.000347222"/>
        <c:minorUnit val="0.000115741"/>
      </c:valAx>
      <c:valAx>
        <c:axId val="649467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Narrow"/>
                    <a:ea typeface="Arial Narrow"/>
                    <a:cs typeface="Arial Narrow"/>
                  </a:rPr>
                  <a:t>Distances  (km)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000" b="0" i="0" u="none" baseline="0">
                <a:latin typeface="Arial Narrow"/>
                <a:ea typeface="Arial Narrow"/>
                <a:cs typeface="Arial Narrow"/>
              </a:defRPr>
            </a:pPr>
          </a:p>
        </c:txPr>
        <c:crossAx val="2212938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025"/>
          <c:y val="0.09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Narrow"/>
          <a:ea typeface="Arial Narrow"/>
          <a:cs typeface="Arial Narro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Narrow"/>
                <a:ea typeface="Arial Narrow"/>
                <a:cs typeface="Arial Narrow"/>
              </a:rPr>
              <a:t>Fin de l'éclipse par l'ombre</a:t>
            </a:r>
          </a:p>
        </c:rich>
      </c:tx>
      <c:layout>
        <c:manualLayout>
          <c:xMode val="factor"/>
          <c:yMode val="factor"/>
          <c:x val="0.006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06125"/>
          <c:w val="0.96225"/>
          <c:h val="0.8955"/>
        </c:manualLayout>
      </c:layout>
      <c:scatterChart>
        <c:scatterStyle val="lineMarker"/>
        <c:varyColors val="0"/>
        <c:ser>
          <c:idx val="0"/>
          <c:order val="0"/>
          <c:tx>
            <c:v>RL / cos 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eclipse!$C$516:$C$519</c:f>
              <c:str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strCache>
            </c:strRef>
          </c:xVal>
          <c:yVal>
            <c:numRef>
              <c:f>eclipse!$U$516:$U$519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HL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eclipse!$C$516:$C$519</c:f>
              <c:str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strCache>
            </c:strRef>
          </c:xVal>
          <c:yVal>
            <c:numRef>
              <c:f>eclipse!$T$368:$T$371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47649812"/>
        <c:axId val="26195125"/>
      </c:scatterChart>
      <c:valAx>
        <c:axId val="47649812"/>
        <c:scaling>
          <c:orientation val="minMax"/>
          <c:max val="1.049768519"/>
          <c:min val="1.0484953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Narrow"/>
                    <a:ea typeface="Arial Narrow"/>
                    <a:cs typeface="Arial Narrow"/>
                  </a:rPr>
                  <a:t>Temps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in"/>
        <c:tickLblPos val="nextTo"/>
        <c:crossAx val="26195125"/>
        <c:crosses val="autoZero"/>
        <c:crossBetween val="midCat"/>
        <c:dispUnits/>
        <c:majorUnit val="0.000347222"/>
        <c:minorUnit val="0.000115741"/>
      </c:valAx>
      <c:valAx>
        <c:axId val="26195125"/>
        <c:scaling>
          <c:orientation val="minMax"/>
          <c:min val="17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Narrow"/>
                    <a:ea typeface="Arial Narrow"/>
                    <a:cs typeface="Arial Narrow"/>
                  </a:rPr>
                  <a:t>Distances (km)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in"/>
        <c:minorTickMark val="in"/>
        <c:tickLblPos val="nextTo"/>
        <c:crossAx val="4764981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25"/>
          <c:y val="0.09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Narrow"/>
          <a:ea typeface="Arial Narrow"/>
          <a:cs typeface="Arial Narro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Narrow"/>
                <a:ea typeface="Arial Narrow"/>
                <a:cs typeface="Arial Narrow"/>
              </a:rPr>
              <a:t>Début de l'éclipse par l'ombre</a:t>
            </a:r>
          </a:p>
        </c:rich>
      </c:tx>
      <c:layout>
        <c:manualLayout>
          <c:xMode val="factor"/>
          <c:yMode val="factor"/>
          <c:x val="0.0027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0645"/>
          <c:w val="0.929"/>
          <c:h val="0.89225"/>
        </c:manualLayout>
      </c:layout>
      <c:scatterChart>
        <c:scatterStyle val="lineMarker"/>
        <c:varyColors val="0"/>
        <c:ser>
          <c:idx val="0"/>
          <c:order val="0"/>
          <c:tx>
            <c:v>RL / cos 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eclipse!$C$79:$C$82</c:f>
              <c:strCache/>
            </c:strRef>
          </c:xVal>
          <c:yVal>
            <c:numRef>
              <c:f>eclipse!$U$79:$U$82</c:f>
              <c:numCache/>
            </c:numRef>
          </c:yVal>
          <c:smooth val="0"/>
        </c:ser>
        <c:ser>
          <c:idx val="1"/>
          <c:order val="1"/>
          <c:tx>
            <c:v>HL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eclipse!$C$79:$C$82</c:f>
              <c:strCache/>
            </c:strRef>
          </c:xVal>
          <c:yVal>
            <c:numRef>
              <c:f>eclipse!$T$79:$T$82</c:f>
              <c:numCache/>
            </c:numRef>
          </c:yVal>
          <c:smooth val="0"/>
        </c:ser>
        <c:axId val="34429534"/>
        <c:axId val="41430351"/>
      </c:scatterChart>
      <c:valAx>
        <c:axId val="34429534"/>
        <c:scaling>
          <c:orientation val="minMax"/>
          <c:max val="0.898032408"/>
          <c:min val="0.8965277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Narrow"/>
                    <a:ea typeface="Arial Narrow"/>
                    <a:cs typeface="Arial Narrow"/>
                  </a:rPr>
                  <a:t>Temps</a:t>
                </a:r>
              </a:p>
            </c:rich>
          </c:tx>
          <c:layout>
            <c:manualLayout>
              <c:xMode val="factor"/>
              <c:yMode val="factor"/>
              <c:x val="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in"/>
        <c:tickLblPos val="nextTo"/>
        <c:crossAx val="41430351"/>
        <c:crosses val="autoZero"/>
        <c:crossBetween val="midCat"/>
        <c:dispUnits/>
        <c:majorUnit val="0.000347222"/>
        <c:minorUnit val="0.000115741"/>
      </c:valAx>
      <c:valAx>
        <c:axId val="41430351"/>
        <c:scaling>
          <c:orientation val="minMax"/>
          <c:max val="1780"/>
          <c:min val="17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Narrow"/>
                    <a:ea typeface="Arial Narrow"/>
                    <a:cs typeface="Arial Narrow"/>
                  </a:rPr>
                  <a:t>Distances (km)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in"/>
        <c:minorTickMark val="in"/>
        <c:tickLblPos val="nextTo"/>
        <c:crossAx val="3442953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55"/>
          <c:y val="0.11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Narrow"/>
          <a:ea typeface="Arial Narrow"/>
          <a:cs typeface="Arial Narro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Narrow"/>
                <a:ea typeface="Arial Narrow"/>
                <a:cs typeface="Arial Narrow"/>
              </a:rPr>
              <a:t>Début de la totalité</a:t>
            </a:r>
          </a:p>
        </c:rich>
      </c:tx>
      <c:layout>
        <c:manualLayout>
          <c:xMode val="factor"/>
          <c:yMode val="factor"/>
          <c:x val="0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75"/>
          <c:y val="0.04325"/>
          <c:w val="0.94825"/>
          <c:h val="0.91325"/>
        </c:manualLayout>
      </c:layout>
      <c:scatterChart>
        <c:scatterStyle val="lineMarker"/>
        <c:varyColors val="0"/>
        <c:ser>
          <c:idx val="0"/>
          <c:order val="0"/>
          <c:tx>
            <c:v>Rl / cos 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eclipse!$C$228:$C$231</c:f>
              <c:strCache/>
            </c:strRef>
          </c:xVal>
          <c:yVal>
            <c:numRef>
              <c:f>eclipse!$U$228:$U$231</c:f>
              <c:numCache/>
            </c:numRef>
          </c:yVal>
          <c:smooth val="0"/>
        </c:ser>
        <c:ser>
          <c:idx val="1"/>
          <c:order val="1"/>
          <c:tx>
            <c:v>HL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eclipse!$C$228:$C$231</c:f>
              <c:strCache/>
            </c:strRef>
          </c:xVal>
          <c:yVal>
            <c:numRef>
              <c:f>eclipse!$T$79:$T$82</c:f>
              <c:numCache/>
            </c:numRef>
          </c:yVal>
          <c:smooth val="0"/>
        </c:ser>
        <c:axId val="37328840"/>
        <c:axId val="415241"/>
      </c:scatterChart>
      <c:valAx>
        <c:axId val="37328840"/>
        <c:scaling>
          <c:orientation val="minMax"/>
          <c:max val="0.949768518"/>
          <c:min val="0.9484953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Narrow"/>
                    <a:ea typeface="Arial Narrow"/>
                    <a:cs typeface="Arial Narrow"/>
                  </a:rPr>
                  <a:t>Temps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in"/>
        <c:tickLblPos val="nextTo"/>
        <c:crossAx val="415241"/>
        <c:crosses val="autoZero"/>
        <c:crossBetween val="midCat"/>
        <c:dispUnits/>
        <c:majorUnit val="0.000347222"/>
        <c:minorUnit val="0.000115741"/>
      </c:valAx>
      <c:valAx>
        <c:axId val="415241"/>
        <c:scaling>
          <c:orientation val="minMax"/>
          <c:max val="1780"/>
          <c:min val="17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Narrow"/>
                    <a:ea typeface="Arial Narrow"/>
                    <a:cs typeface="Arial Narrow"/>
                  </a:rPr>
                  <a:t>Distancess (km)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in"/>
        <c:minorTickMark val="in"/>
        <c:tickLblPos val="nextTo"/>
        <c:crossAx val="3732884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525"/>
          <c:y val="0.12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Narrow"/>
          <a:ea typeface="Arial Narrow"/>
          <a:cs typeface="Arial Narrow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 Narrow"/>
                <a:ea typeface="Arial Narrow"/>
                <a:cs typeface="Arial Narrow"/>
              </a:rPr>
              <a:t>Eclipse totale de Lune 3 mars 2007 (Rayons angulaires)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D Longitude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eclipse!$C$16:$C$616</c:f>
              <c:strCache/>
            </c:strRef>
          </c:xVal>
          <c:yVal>
            <c:numRef>
              <c:f>eclipse!#REF!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v>D latitude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Ref>
              <c:f>eclipse!$C$16:$C$616</c:f>
              <c:strCache/>
            </c:strRef>
          </c:xVal>
          <c:yVal>
            <c:numRef>
              <c:f>eclipse!$K$16:$K$616</c:f>
              <c:numCache/>
            </c:numRef>
          </c:yVal>
          <c:smooth val="0"/>
        </c:ser>
        <c:ser>
          <c:idx val="2"/>
          <c:order val="2"/>
          <c:tx>
            <c:v>Distances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strRef>
              <c:f>eclipse!$C$16:$C$616</c:f>
              <c:strCache/>
            </c:strRef>
          </c:xVal>
          <c:yVal>
            <c:numRef>
              <c:f>eclipse!$L$16:$L$616</c:f>
              <c:numCache/>
            </c:numRef>
          </c:yVal>
          <c:smooth val="0"/>
        </c:ser>
        <c:ser>
          <c:idx val="3"/>
          <c:order val="3"/>
          <c:tx>
            <c:v>R Ombre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noFill/>
              <a:ln>
                <a:solidFill>
                  <a:srgbClr val="00FFFF"/>
                </a:solidFill>
              </a:ln>
            </c:spPr>
          </c:marker>
          <c:xVal>
            <c:strRef>
              <c:f>eclipse!$C$16:$C$616</c:f>
              <c:strCache/>
            </c:strRef>
          </c:xVal>
          <c:yVal>
            <c:numRef>
              <c:f>eclipse!$Q$16:$Q$616</c:f>
              <c:numCache/>
            </c:numRef>
          </c:yVal>
          <c:smooth val="0"/>
        </c:ser>
        <c:ser>
          <c:idx val="4"/>
          <c:order val="4"/>
          <c:tx>
            <c:v>R ombre + R Lune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800080"/>
                </a:solidFill>
              </a:ln>
            </c:spPr>
          </c:marker>
          <c:xVal>
            <c:strRef>
              <c:f>eclipse!$C$16:$C$616</c:f>
              <c:strCache/>
            </c:strRef>
          </c:xVal>
          <c:yVal>
            <c:numRef>
              <c:f>eclipse!$R$16:$R$616</c:f>
              <c:numCache/>
            </c:numRef>
          </c:yVal>
          <c:smooth val="0"/>
        </c:ser>
        <c:ser>
          <c:idx val="5"/>
          <c:order val="5"/>
          <c:tx>
            <c:v>R ombre - R Lune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strRef>
              <c:f>eclipse!$C$16:$C$616</c:f>
              <c:strCache/>
            </c:strRef>
          </c:xVal>
          <c:yVal>
            <c:numRef>
              <c:f>eclipse!$S$16:$S$616</c:f>
              <c:numCache/>
            </c:numRef>
          </c:yVal>
          <c:smooth val="0"/>
        </c:ser>
        <c:axId val="3737170"/>
        <c:axId val="33634531"/>
      </c:scatterChart>
      <c:valAx>
        <c:axId val="3737170"/>
        <c:scaling>
          <c:orientation val="minMax"/>
          <c:max val="1.08333333"/>
          <c:min val="0.8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 Narrow"/>
                    <a:ea typeface="Arial Narrow"/>
                    <a:cs typeface="Arial Narrow"/>
                  </a:rPr>
                  <a:t>Heure TU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h:mm;@" sourceLinked="0"/>
        <c:majorTickMark val="in"/>
        <c:minorTickMark val="in"/>
        <c:tickLblPos val="nextTo"/>
        <c:crossAx val="33634531"/>
        <c:crossesAt val="0"/>
        <c:crossBetween val="midCat"/>
        <c:dispUnits/>
        <c:majorUnit val="0.041666666"/>
        <c:minorUnit val="0.010416666"/>
      </c:valAx>
      <c:valAx>
        <c:axId val="33634531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 Narrow"/>
                    <a:ea typeface="Arial Narrow"/>
                    <a:cs typeface="Arial Narrow"/>
                  </a:rPr>
                  <a:t>Distances angulaires (min. d'arc)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in"/>
        <c:minorTickMark val="in"/>
        <c:tickLblPos val="nextTo"/>
        <c:crossAx val="3737170"/>
        <c:crosses val="autoZero"/>
        <c:crossBetween val="midCat"/>
        <c:dispUnits/>
        <c:majorUnit val="10"/>
        <c:min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400" b="1" i="0" u="none" baseline="0">
              <a:latin typeface="Arial Narrow"/>
              <a:ea typeface="Arial Narrow"/>
              <a:cs typeface="Arial Narro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 Narrow"/>
          <a:ea typeface="Arial Narrow"/>
          <a:cs typeface="Arial Narro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6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00" b="1" i="1" u="none" baseline="0">
              <a:latin typeface="Arial Narrow"/>
              <a:ea typeface="Arial Narrow"/>
              <a:cs typeface="Arial Narrow"/>
            </a:defRPr>
          </a:pPr>
        </a:p>
      </c:txPr>
    </c:title>
    <c:plotArea>
      <c:layout>
        <c:manualLayout>
          <c:xMode val="edge"/>
          <c:yMode val="edge"/>
          <c:x val="0.0465"/>
          <c:y val="0.0415"/>
          <c:w val="0.937"/>
          <c:h val="0.923"/>
        </c:manualLayout>
      </c:layout>
      <c:scatterChart>
        <c:scatterStyle val="lineMarker"/>
        <c:varyColors val="0"/>
        <c:ser>
          <c:idx val="0"/>
          <c:order val="0"/>
          <c:tx>
            <c:v>Distance Lune ombre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eclipse!$C$16:$C$616</c:f>
              <c:strCache/>
            </c:strRef>
          </c:xVal>
          <c:yVal>
            <c:numRef>
              <c:f>eclipse!$L$16:$L$616</c:f>
              <c:numCache>
                <c:ptCount val="601"/>
                <c:pt idx="0">
                  <c:v>67.7238123922528</c:v>
                </c:pt>
                <c:pt idx="1">
                  <c:v>67.5001836725418</c:v>
                </c:pt>
                <c:pt idx="2">
                  <c:v>67.27660902265093</c:v>
                </c:pt>
                <c:pt idx="3">
                  <c:v>67.053084668975</c:v>
                </c:pt>
                <c:pt idx="4">
                  <c:v>66.82961640136902</c:v>
                </c:pt>
                <c:pt idx="5">
                  <c:v>66.6062022248863</c:v>
                </c:pt>
                <c:pt idx="6">
                  <c:v>66.38284305607772</c:v>
                </c:pt>
                <c:pt idx="7">
                  <c:v>66.15953751077528</c:v>
                </c:pt>
                <c:pt idx="8">
                  <c:v>65.93629118451918</c:v>
                </c:pt>
                <c:pt idx="9">
                  <c:v>65.7130984061458</c:v>
                </c:pt>
                <c:pt idx="10">
                  <c:v>65.48997398175297</c:v>
                </c:pt>
                <c:pt idx="11">
                  <c:v>65.26689647196125</c:v>
                </c:pt>
                <c:pt idx="12">
                  <c:v>65.04387950363093</c:v>
                </c:pt>
                <c:pt idx="13">
                  <c:v>64.82091900486303</c:v>
                </c:pt>
                <c:pt idx="14">
                  <c:v>64.59802023790738</c:v>
                </c:pt>
                <c:pt idx="15">
                  <c:v>64.37517915050707</c:v>
                </c:pt>
                <c:pt idx="16">
                  <c:v>64.15240101778326</c:v>
                </c:pt>
                <c:pt idx="17">
                  <c:v>63.92968180779053</c:v>
                </c:pt>
                <c:pt idx="18">
                  <c:v>63.70702619863201</c:v>
                </c:pt>
                <c:pt idx="19">
                  <c:v>63.48443201040228</c:v>
                </c:pt>
                <c:pt idx="20">
                  <c:v>63.26190271443738</c:v>
                </c:pt>
                <c:pt idx="21">
                  <c:v>63.039435865359955</c:v>
                </c:pt>
                <c:pt idx="22">
                  <c:v>62.81703336180006</c:v>
                </c:pt>
                <c:pt idx="23">
                  <c:v>62.59469836519651</c:v>
                </c:pt>
                <c:pt idx="24">
                  <c:v>62.37242629955803</c:v>
                </c:pt>
                <c:pt idx="25">
                  <c:v>62.150224364046515</c:v>
                </c:pt>
                <c:pt idx="26">
                  <c:v>61.928096964195554</c:v>
                </c:pt>
                <c:pt idx="27">
                  <c:v>61.70602967374114</c:v>
                </c:pt>
                <c:pt idx="28">
                  <c:v>61.48402878765113</c:v>
                </c:pt>
                <c:pt idx="29">
                  <c:v>61.2620990503958</c:v>
                </c:pt>
                <c:pt idx="30">
                  <c:v>61.040239374931545</c:v>
                </c:pt>
                <c:pt idx="31">
                  <c:v>60.81845143758829</c:v>
                </c:pt>
                <c:pt idx="32">
                  <c:v>60.59673383246823</c:v>
                </c:pt>
                <c:pt idx="33">
                  <c:v>60.37508860549957</c:v>
                </c:pt>
                <c:pt idx="34">
                  <c:v>60.15351836337486</c:v>
                </c:pt>
                <c:pt idx="35">
                  <c:v>59.932021459792146</c:v>
                </c:pt>
                <c:pt idx="36">
                  <c:v>59.71060152939189</c:v>
                </c:pt>
                <c:pt idx="37">
                  <c:v>59.489253766369956</c:v>
                </c:pt>
                <c:pt idx="38">
                  <c:v>59.26798490171081</c:v>
                </c:pt>
                <c:pt idx="39">
                  <c:v>59.046793354675216</c:v>
                </c:pt>
                <c:pt idx="40">
                  <c:v>58.82567870232623</c:v>
                </c:pt>
                <c:pt idx="41">
                  <c:v>58.60464553619123</c:v>
                </c:pt>
                <c:pt idx="42">
                  <c:v>58.38370153087792</c:v>
                </c:pt>
                <c:pt idx="43">
                  <c:v>58.16282940609303</c:v>
                </c:pt>
                <c:pt idx="44">
                  <c:v>57.942036871186616</c:v>
                </c:pt>
                <c:pt idx="45">
                  <c:v>57.72132857964122</c:v>
                </c:pt>
                <c:pt idx="46">
                  <c:v>57.500705696081035</c:v>
                </c:pt>
                <c:pt idx="47">
                  <c:v>57.28016457732318</c:v>
                </c:pt>
                <c:pt idx="48">
                  <c:v>57.0597127670706</c:v>
                </c:pt>
                <c:pt idx="49">
                  <c:v>56.83934468351471</c:v>
                </c:pt>
                <c:pt idx="50">
                  <c:v>56.61906571319815</c:v>
                </c:pt>
                <c:pt idx="51">
                  <c:v>56.39887554407643</c:v>
                </c:pt>
                <c:pt idx="52">
                  <c:v>56.178773675446536</c:v>
                </c:pt>
                <c:pt idx="53">
                  <c:v>55.95876621520547</c:v>
                </c:pt>
                <c:pt idx="54">
                  <c:v>55.73884764318458</c:v>
                </c:pt>
                <c:pt idx="55">
                  <c:v>55.51902276126521</c:v>
                </c:pt>
                <c:pt idx="56">
                  <c:v>55.29929266596395</c:v>
                </c:pt>
                <c:pt idx="57">
                  <c:v>55.07965694879834</c:v>
                </c:pt>
                <c:pt idx="58">
                  <c:v>54.8601175839547</c:v>
                </c:pt>
                <c:pt idx="59">
                  <c:v>54.640685364130604</c:v>
                </c:pt>
                <c:pt idx="60">
                  <c:v>54.4213426859841</c:v>
                </c:pt>
                <c:pt idx="61">
                  <c:v>54.20209985609476</c:v>
                </c:pt>
                <c:pt idx="62">
                  <c:v>53.98295862113209</c:v>
                </c:pt>
                <c:pt idx="63">
                  <c:v>53.7639174552474</c:v>
                </c:pt>
                <c:pt idx="64">
                  <c:v>53.54498270151147</c:v>
                </c:pt>
                <c:pt idx="65">
                  <c:v>53.32615038609678</c:v>
                </c:pt>
                <c:pt idx="66">
                  <c:v>53.10742633822115</c:v>
                </c:pt>
                <c:pt idx="67">
                  <c:v>52.88880662004596</c:v>
                </c:pt>
                <c:pt idx="68">
                  <c:v>52.670296981639</c:v>
                </c:pt>
                <c:pt idx="69">
                  <c:v>52.45189958159261</c:v>
                </c:pt>
                <c:pt idx="70">
                  <c:v>52.23361125475287</c:v>
                </c:pt>
                <c:pt idx="71">
                  <c:v>52.01543490514127</c:v>
                </c:pt>
                <c:pt idx="72">
                  <c:v>51.79737425262894</c:v>
                </c:pt>
                <c:pt idx="73">
                  <c:v>51.57942913472901</c:v>
                </c:pt>
                <c:pt idx="74">
                  <c:v>51.36159959008215</c:v>
                </c:pt>
                <c:pt idx="75">
                  <c:v>51.14390207161173</c:v>
                </c:pt>
                <c:pt idx="76">
                  <c:v>50.92631179200654</c:v>
                </c:pt>
                <c:pt idx="77">
                  <c:v>50.70884311065423</c:v>
                </c:pt>
                <c:pt idx="78">
                  <c:v>50.49149980367596</c:v>
                </c:pt>
                <c:pt idx="79">
                  <c:v>50.27427967850496</c:v>
                </c:pt>
                <c:pt idx="80">
                  <c:v>50.05718512922871</c:v>
                </c:pt>
                <c:pt idx="81">
                  <c:v>49.840221558083215</c:v>
                </c:pt>
                <c:pt idx="82">
                  <c:v>49.62338609824115</c:v>
                </c:pt>
                <c:pt idx="83">
                  <c:v>49.406680480117636</c:v>
                </c:pt>
                <c:pt idx="84">
                  <c:v>49.190110148813645</c:v>
                </c:pt>
                <c:pt idx="85">
                  <c:v>48.97367311529679</c:v>
                </c:pt>
                <c:pt idx="86">
                  <c:v>48.7573726716297</c:v>
                </c:pt>
                <c:pt idx="87">
                  <c:v>48.54121285900939</c:v>
                </c:pt>
                <c:pt idx="88">
                  <c:v>48.32519179896311</c:v>
                </c:pt>
                <c:pt idx="89">
                  <c:v>48.10931285487019</c:v>
                </c:pt>
                <c:pt idx="90">
                  <c:v>47.89357943482447</c:v>
                </c:pt>
                <c:pt idx="91">
                  <c:v>47.67799048972153</c:v>
                </c:pt>
                <c:pt idx="92">
                  <c:v>47.46255913588313</c:v>
                </c:pt>
                <c:pt idx="93">
                  <c:v>47.247268850001255</c:v>
                </c:pt>
                <c:pt idx="94">
                  <c:v>47.032130551561565</c:v>
                </c:pt>
                <c:pt idx="95">
                  <c:v>46.81714483435938</c:v>
                </c:pt>
                <c:pt idx="96">
                  <c:v>46.60231760027802</c:v>
                </c:pt>
                <c:pt idx="97">
                  <c:v>46.38764870389413</c:v>
                </c:pt>
                <c:pt idx="98">
                  <c:v>46.17313963124097</c:v>
                </c:pt>
                <c:pt idx="99">
                  <c:v>45.95879339852938</c:v>
                </c:pt>
                <c:pt idx="100">
                  <c:v>45.74461289444854</c:v>
                </c:pt>
                <c:pt idx="101">
                  <c:v>45.53059835097079</c:v>
                </c:pt>
                <c:pt idx="102">
                  <c:v>45.316755081119105</c:v>
                </c:pt>
                <c:pt idx="103">
                  <c:v>45.10308312478298</c:v>
                </c:pt>
                <c:pt idx="104">
                  <c:v>44.88958728487045</c:v>
                </c:pt>
                <c:pt idx="105">
                  <c:v>44.67626712867012</c:v>
                </c:pt>
                <c:pt idx="106">
                  <c:v>44.463127202826115</c:v>
                </c:pt>
                <c:pt idx="107">
                  <c:v>44.250169545724894</c:v>
                </c:pt>
                <c:pt idx="108">
                  <c:v>44.03740701762812</c:v>
                </c:pt>
                <c:pt idx="109">
                  <c:v>43.8248208969925</c:v>
                </c:pt>
                <c:pt idx="110">
                  <c:v>43.61242655295491</c:v>
                </c:pt>
                <c:pt idx="111">
                  <c:v>43.40022595877958</c:v>
                </c:pt>
                <c:pt idx="112">
                  <c:v>43.18821903783625</c:v>
                </c:pt>
                <c:pt idx="113">
                  <c:v>42.97641158574083</c:v>
                </c:pt>
                <c:pt idx="114">
                  <c:v>42.76480653947857</c:v>
                </c:pt>
                <c:pt idx="115">
                  <c:v>42.55340606585146</c:v>
                </c:pt>
                <c:pt idx="116">
                  <c:v>42.342214245976535</c:v>
                </c:pt>
                <c:pt idx="117">
                  <c:v>42.13123088310467</c:v>
                </c:pt>
                <c:pt idx="118">
                  <c:v>41.92046224342605</c:v>
                </c:pt>
                <c:pt idx="119">
                  <c:v>41.70991323238495</c:v>
                </c:pt>
                <c:pt idx="120">
                  <c:v>41.49958379100626</c:v>
                </c:pt>
                <c:pt idx="121">
                  <c:v>41.289476916686944</c:v>
                </c:pt>
                <c:pt idx="122">
                  <c:v>41.079598069400745</c:v>
                </c:pt>
                <c:pt idx="123">
                  <c:v>40.869951313913354</c:v>
                </c:pt>
                <c:pt idx="124">
                  <c:v>40.66053760775135</c:v>
                </c:pt>
                <c:pt idx="125">
                  <c:v>40.45137116146157</c:v>
                </c:pt>
                <c:pt idx="126">
                  <c:v>40.242437656153506</c:v>
                </c:pt>
                <c:pt idx="127">
                  <c:v>40.03375029496125</c:v>
                </c:pt>
                <c:pt idx="128">
                  <c:v>39.82531181482414</c:v>
                </c:pt>
                <c:pt idx="129">
                  <c:v>39.6171255125909</c:v>
                </c:pt>
                <c:pt idx="130">
                  <c:v>39.40919711581102</c:v>
                </c:pt>
                <c:pt idx="131">
                  <c:v>39.20153016482199</c:v>
                </c:pt>
                <c:pt idx="132">
                  <c:v>38.99412989025566</c:v>
                </c:pt>
                <c:pt idx="133">
                  <c:v>38.78699805935645</c:v>
                </c:pt>
                <c:pt idx="134">
                  <c:v>38.58014094654858</c:v>
                </c:pt>
                <c:pt idx="135">
                  <c:v>38.37356066358628</c:v>
                </c:pt>
                <c:pt idx="136">
                  <c:v>38.16726631380176</c:v>
                </c:pt>
                <c:pt idx="137">
                  <c:v>37.96125788737551</c:v>
                </c:pt>
                <c:pt idx="138">
                  <c:v>37.75554097503488</c:v>
                </c:pt>
                <c:pt idx="139">
                  <c:v>37.5501212792699</c:v>
                </c:pt>
                <c:pt idx="140">
                  <c:v>37.34500326431908</c:v>
                </c:pt>
                <c:pt idx="141">
                  <c:v>37.14020394198396</c:v>
                </c:pt>
                <c:pt idx="142">
                  <c:v>36.93570566793921</c:v>
                </c:pt>
                <c:pt idx="143">
                  <c:v>36.731524326792965</c:v>
                </c:pt>
                <c:pt idx="144">
                  <c:v>36.52766475447581</c:v>
                </c:pt>
                <c:pt idx="145">
                  <c:v>36.3241346834332</c:v>
                </c:pt>
                <c:pt idx="146">
                  <c:v>36.120939145647945</c:v>
                </c:pt>
                <c:pt idx="147">
                  <c:v>35.91808058135329</c:v>
                </c:pt>
                <c:pt idx="148">
                  <c:v>35.71556708363523</c:v>
                </c:pt>
                <c:pt idx="149">
                  <c:v>35.513404014922706</c:v>
                </c:pt>
                <c:pt idx="150">
                  <c:v>35.31159736490679</c:v>
                </c:pt>
                <c:pt idx="151">
                  <c:v>35.11015477256508</c:v>
                </c:pt>
                <c:pt idx="152">
                  <c:v>34.90908235319052</c:v>
                </c:pt>
                <c:pt idx="153">
                  <c:v>34.708384737455724</c:v>
                </c:pt>
                <c:pt idx="154">
                  <c:v>34.50806943967989</c:v>
                </c:pt>
                <c:pt idx="155">
                  <c:v>34.308141194813814</c:v>
                </c:pt>
                <c:pt idx="156">
                  <c:v>34.108609141693854</c:v>
                </c:pt>
                <c:pt idx="157">
                  <c:v>33.909488291464335</c:v>
                </c:pt>
                <c:pt idx="158">
                  <c:v>33.71077096987787</c:v>
                </c:pt>
                <c:pt idx="159">
                  <c:v>33.51246816039506</c:v>
                </c:pt>
                <c:pt idx="160">
                  <c:v>33.314589647793156</c:v>
                </c:pt>
                <c:pt idx="161">
                  <c:v>33.117142015076865</c:v>
                </c:pt>
                <c:pt idx="162">
                  <c:v>32.92013701856939</c:v>
                </c:pt>
                <c:pt idx="163">
                  <c:v>32.72357688670806</c:v>
                </c:pt>
                <c:pt idx="164">
                  <c:v>32.52747407468492</c:v>
                </c:pt>
                <c:pt idx="165">
                  <c:v>32.33183555236268</c:v>
                </c:pt>
                <c:pt idx="166">
                  <c:v>32.136668007444065</c:v>
                </c:pt>
                <c:pt idx="167">
                  <c:v>31.941981851945535</c:v>
                </c:pt>
                <c:pt idx="168">
                  <c:v>31.747786196261654</c:v>
                </c:pt>
                <c:pt idx="169">
                  <c:v>31.55408876411682</c:v>
                </c:pt>
                <c:pt idx="170">
                  <c:v>31.360900079243574</c:v>
                </c:pt>
                <c:pt idx="171">
                  <c:v>31.16822956506034</c:v>
                </c:pt>
                <c:pt idx="172">
                  <c:v>30.976085570214753</c:v>
                </c:pt>
                <c:pt idx="173">
                  <c:v>30.78447816393023</c:v>
                </c:pt>
                <c:pt idx="174">
                  <c:v>30.593426988487074</c:v>
                </c:pt>
                <c:pt idx="175">
                  <c:v>30.40292401065908</c:v>
                </c:pt>
                <c:pt idx="176">
                  <c:v>30.2129904637227</c:v>
                </c:pt>
                <c:pt idx="177">
                  <c:v>30.0236340443101</c:v>
                </c:pt>
                <c:pt idx="178">
                  <c:v>29.83486774424721</c:v>
                </c:pt>
                <c:pt idx="179">
                  <c:v>29.646704230589997</c:v>
                </c:pt>
                <c:pt idx="180">
                  <c:v>29.459152485445728</c:v>
                </c:pt>
                <c:pt idx="181">
                  <c:v>29.272223154528366</c:v>
                </c:pt>
                <c:pt idx="182">
                  <c:v>29.08593048095998</c:v>
                </c:pt>
                <c:pt idx="183">
                  <c:v>28.90028687709057</c:v>
                </c:pt>
                <c:pt idx="184">
                  <c:v>28.715303760619598</c:v>
                </c:pt>
                <c:pt idx="185">
                  <c:v>28.530994997883326</c:v>
                </c:pt>
                <c:pt idx="186">
                  <c:v>28.347373808406914</c:v>
                </c:pt>
                <c:pt idx="187">
                  <c:v>28.164451243339553</c:v>
                </c:pt>
                <c:pt idx="188">
                  <c:v>27.982244519664427</c:v>
                </c:pt>
                <c:pt idx="189">
                  <c:v>27.80076650560324</c:v>
                </c:pt>
                <c:pt idx="190">
                  <c:v>27.620029166811847</c:v>
                </c:pt>
                <c:pt idx="191">
                  <c:v>27.440057773562316</c:v>
                </c:pt>
                <c:pt idx="192">
                  <c:v>27.26085071573013</c:v>
                </c:pt>
                <c:pt idx="193">
                  <c:v>27.082430429004752</c:v>
                </c:pt>
                <c:pt idx="194">
                  <c:v>26.904813749067678</c:v>
                </c:pt>
                <c:pt idx="195">
                  <c:v>26.728015451385676</c:v>
                </c:pt>
                <c:pt idx="196">
                  <c:v>26.55205310572701</c:v>
                </c:pt>
                <c:pt idx="197">
                  <c:v>26.376943369586037</c:v>
                </c:pt>
                <c:pt idx="198">
                  <c:v>26.202700937136076</c:v>
                </c:pt>
                <c:pt idx="199">
                  <c:v>26.02934681110253</c:v>
                </c:pt>
                <c:pt idx="200">
                  <c:v>25.85689634490221</c:v>
                </c:pt>
                <c:pt idx="201">
                  <c:v>25.68537017765214</c:v>
                </c:pt>
                <c:pt idx="202">
                  <c:v>25.514783440751394</c:v>
                </c:pt>
                <c:pt idx="203">
                  <c:v>25.34515719481504</c:v>
                </c:pt>
                <c:pt idx="204">
                  <c:v>25.17650875112691</c:v>
                </c:pt>
                <c:pt idx="205">
                  <c:v>25.008862454880234</c:v>
                </c:pt>
                <c:pt idx="206">
                  <c:v>24.842232724850707</c:v>
                </c:pt>
                <c:pt idx="207">
                  <c:v>24.676651090920615</c:v>
                </c:pt>
                <c:pt idx="208">
                  <c:v>24.512124882400883</c:v>
                </c:pt>
                <c:pt idx="209">
                  <c:v>24.34867948517571</c:v>
                </c:pt>
                <c:pt idx="210">
                  <c:v>24.18633915858243</c:v>
                </c:pt>
                <c:pt idx="211">
                  <c:v>24.025127564470825</c:v>
                </c:pt>
                <c:pt idx="212">
                  <c:v>23.86506518548455</c:v>
                </c:pt>
                <c:pt idx="213">
                  <c:v>23.706174991201227</c:v>
                </c:pt>
                <c:pt idx="214">
                  <c:v>23.54848232087228</c:v>
                </c:pt>
                <c:pt idx="215">
                  <c:v>23.3920097086686</c:v>
                </c:pt>
                <c:pt idx="216">
                  <c:v>23.236782116931366</c:v>
                </c:pt>
                <c:pt idx="217">
                  <c:v>23.082825638296605</c:v>
                </c:pt>
                <c:pt idx="218">
                  <c:v>22.93016582618334</c:v>
                </c:pt>
                <c:pt idx="219">
                  <c:v>22.778829112445212</c:v>
                </c:pt>
                <c:pt idx="220">
                  <c:v>22.628839290548942</c:v>
                </c:pt>
                <c:pt idx="221">
                  <c:v>22.480226572273036</c:v>
                </c:pt>
                <c:pt idx="222">
                  <c:v>22.333016969337145</c:v>
                </c:pt>
                <c:pt idx="223">
                  <c:v>22.187239307572455</c:v>
                </c:pt>
                <c:pt idx="224">
                  <c:v>22.04292504769106</c:v>
                </c:pt>
                <c:pt idx="225">
                  <c:v>21.900094504612483</c:v>
                </c:pt>
                <c:pt idx="226">
                  <c:v>21.758780502828934</c:v>
                </c:pt>
                <c:pt idx="227">
                  <c:v>21.6190132954534</c:v>
                </c:pt>
                <c:pt idx="228">
                  <c:v>21.48082535982029</c:v>
                </c:pt>
                <c:pt idx="229">
                  <c:v>21.344242990308473</c:v>
                </c:pt>
                <c:pt idx="230">
                  <c:v>21.20930067848848</c:v>
                </c:pt>
                <c:pt idx="231">
                  <c:v>21.076030734382787</c:v>
                </c:pt>
                <c:pt idx="232">
                  <c:v>20.944461297509772</c:v>
                </c:pt>
                <c:pt idx="233">
                  <c:v>20.814626876186736</c:v>
                </c:pt>
                <c:pt idx="234">
                  <c:v>20.686559310657284</c:v>
                </c:pt>
                <c:pt idx="235">
                  <c:v>20.560292376496943</c:v>
                </c:pt>
                <c:pt idx="236">
                  <c:v>20.435858649753595</c:v>
                </c:pt>
                <c:pt idx="237">
                  <c:v>20.313294048034575</c:v>
                </c:pt>
                <c:pt idx="238">
                  <c:v>20.192629534496188</c:v>
                </c:pt>
                <c:pt idx="239">
                  <c:v>20.0738986211312</c:v>
                </c:pt>
                <c:pt idx="240">
                  <c:v>19.95714518314134</c:v>
                </c:pt>
                <c:pt idx="241">
                  <c:v>19.842390414940223</c:v>
                </c:pt>
                <c:pt idx="242">
                  <c:v>19.729676542320128</c:v>
                </c:pt>
                <c:pt idx="243">
                  <c:v>19.61903475662892</c:v>
                </c:pt>
                <c:pt idx="244">
                  <c:v>19.510504900377896</c:v>
                </c:pt>
                <c:pt idx="245">
                  <c:v>19.40412173842841</c:v>
                </c:pt>
                <c:pt idx="246">
                  <c:v>19.299916677881384</c:v>
                </c:pt>
                <c:pt idx="247">
                  <c:v>19.19792983365041</c:v>
                </c:pt>
                <c:pt idx="248">
                  <c:v>19.09819612017273</c:v>
                </c:pt>
                <c:pt idx="249">
                  <c:v>19.00074681856494</c:v>
                </c:pt>
                <c:pt idx="250">
                  <c:v>18.905621433582535</c:v>
                </c:pt>
                <c:pt idx="251">
                  <c:v>18.812855211087477</c:v>
                </c:pt>
                <c:pt idx="252">
                  <c:v>18.722479400756974</c:v>
                </c:pt>
                <c:pt idx="253">
                  <c:v>18.634532069359725</c:v>
                </c:pt>
                <c:pt idx="254">
                  <c:v>18.549049161874656</c:v>
                </c:pt>
                <c:pt idx="255">
                  <c:v>18.46605908194792</c:v>
                </c:pt>
                <c:pt idx="256">
                  <c:v>18.385600444726713</c:v>
                </c:pt>
                <c:pt idx="257">
                  <c:v>18.307708135160723</c:v>
                </c:pt>
                <c:pt idx="258">
                  <c:v>18.232408952523297</c:v>
                </c:pt>
                <c:pt idx="259">
                  <c:v>18.159738420802928</c:v>
                </c:pt>
                <c:pt idx="260">
                  <c:v>18.089728156253056</c:v>
                </c:pt>
                <c:pt idx="261">
                  <c:v>18.022408784594756</c:v>
                </c:pt>
                <c:pt idx="262">
                  <c:v>17.957810861590378</c:v>
                </c:pt>
                <c:pt idx="263">
                  <c:v>17.895963520912666</c:v>
                </c:pt>
                <c:pt idx="264">
                  <c:v>17.836893727335518</c:v>
                </c:pt>
                <c:pt idx="265">
                  <c:v>17.780634583790636</c:v>
                </c:pt>
                <c:pt idx="266">
                  <c:v>17.727205673587015</c:v>
                </c:pt>
                <c:pt idx="267">
                  <c:v>17.676637641319136</c:v>
                </c:pt>
                <c:pt idx="268">
                  <c:v>17.628953609615216</c:v>
                </c:pt>
                <c:pt idx="269">
                  <c:v>17.584176975266764</c:v>
                </c:pt>
                <c:pt idx="270">
                  <c:v>17.542328149325183</c:v>
                </c:pt>
                <c:pt idx="271">
                  <c:v>17.503433232806366</c:v>
                </c:pt>
                <c:pt idx="272">
                  <c:v>17.467505138609912</c:v>
                </c:pt>
                <c:pt idx="273">
                  <c:v>17.4345672788146</c:v>
                </c:pt>
                <c:pt idx="274">
                  <c:v>17.40463511929606</c:v>
                </c:pt>
                <c:pt idx="275">
                  <c:v>17.377723520531177</c:v>
                </c:pt>
                <c:pt idx="276">
                  <c:v>17.35384522988617</c:v>
                </c:pt>
                <c:pt idx="277">
                  <c:v>17.333017789639403</c:v>
                </c:pt>
                <c:pt idx="278">
                  <c:v>17.315245431414297</c:v>
                </c:pt>
                <c:pt idx="279">
                  <c:v>17.300542591418036</c:v>
                </c:pt>
                <c:pt idx="280">
                  <c:v>17.28891533572078</c:v>
                </c:pt>
                <c:pt idx="281">
                  <c:v>17.280369923068672</c:v>
                </c:pt>
                <c:pt idx="282">
                  <c:v>17.27490912730131</c:v>
                </c:pt>
                <c:pt idx="283">
                  <c:v>17.2725392933772</c:v>
                </c:pt>
                <c:pt idx="284">
                  <c:v>17.273259847057616</c:v>
                </c:pt>
                <c:pt idx="285">
                  <c:v>17.277070335310473</c:v>
                </c:pt>
                <c:pt idx="286">
                  <c:v>17.283969103551673</c:v>
                </c:pt>
                <c:pt idx="287">
                  <c:v>17.29395037539292</c:v>
                </c:pt>
                <c:pt idx="288">
                  <c:v>17.307012046654545</c:v>
                </c:pt>
                <c:pt idx="289">
                  <c:v>17.323145436101612</c:v>
                </c:pt>
                <c:pt idx="290">
                  <c:v>17.34233869182863</c:v>
                </c:pt>
                <c:pt idx="291">
                  <c:v>17.364588248568403</c:v>
                </c:pt>
                <c:pt idx="292">
                  <c:v>17.38987892019621</c:v>
                </c:pt>
                <c:pt idx="293">
                  <c:v>17.418196531379316</c:v>
                </c:pt>
                <c:pt idx="294">
                  <c:v>17.449530468598866</c:v>
                </c:pt>
                <c:pt idx="295">
                  <c:v>17.483857986733035</c:v>
                </c:pt>
                <c:pt idx="296">
                  <c:v>17.521165095226092</c:v>
                </c:pt>
                <c:pt idx="297">
                  <c:v>17.56143554221814</c:v>
                </c:pt>
                <c:pt idx="298">
                  <c:v>17.604642535232554</c:v>
                </c:pt>
                <c:pt idx="299">
                  <c:v>17.650768139248456</c:v>
                </c:pt>
                <c:pt idx="300">
                  <c:v>17.6997905930102</c:v>
                </c:pt>
                <c:pt idx="301">
                  <c:v>17.751685341994193</c:v>
                </c:pt>
                <c:pt idx="302">
                  <c:v>17.80642407411305</c:v>
                </c:pt>
                <c:pt idx="303">
                  <c:v>17.863984815289275</c:v>
                </c:pt>
                <c:pt idx="304">
                  <c:v>17.924338214442926</c:v>
                </c:pt>
                <c:pt idx="305">
                  <c:v>17.98745455155379</c:v>
                </c:pt>
                <c:pt idx="306">
                  <c:v>18.053308509117034</c:v>
                </c:pt>
                <c:pt idx="307">
                  <c:v>18.121865400231297</c:v>
                </c:pt>
                <c:pt idx="308">
                  <c:v>18.19309978982623</c:v>
                </c:pt>
                <c:pt idx="309">
                  <c:v>18.2669776340384</c:v>
                </c:pt>
                <c:pt idx="310">
                  <c:v>18.343467136089902</c:v>
                </c:pt>
                <c:pt idx="311">
                  <c:v>18.422538696457238</c:v>
                </c:pt>
                <c:pt idx="312">
                  <c:v>18.504153188547026</c:v>
                </c:pt>
                <c:pt idx="313">
                  <c:v>18.5882823305243</c:v>
                </c:pt>
                <c:pt idx="314">
                  <c:v>18.674889804997452</c:v>
                </c:pt>
                <c:pt idx="315">
                  <c:v>18.763942049660894</c:v>
                </c:pt>
                <c:pt idx="316">
                  <c:v>18.85540297330091</c:v>
                </c:pt>
                <c:pt idx="317">
                  <c:v>18.949239756003</c:v>
                </c:pt>
                <c:pt idx="318">
                  <c:v>19.04541434700785</c:v>
                </c:pt>
                <c:pt idx="319">
                  <c:v>19.14389603887423</c:v>
                </c:pt>
                <c:pt idx="320">
                  <c:v>19.244645407941654</c:v>
                </c:pt>
                <c:pt idx="321">
                  <c:v>19.34762729799169</c:v>
                </c:pt>
                <c:pt idx="322">
                  <c:v>19.45280674287357</c:v>
                </c:pt>
                <c:pt idx="323">
                  <c:v>19.56015193111829</c:v>
                </c:pt>
                <c:pt idx="324">
                  <c:v>19.669616247369657</c:v>
                </c:pt>
                <c:pt idx="325">
                  <c:v>19.78117645037215</c:v>
                </c:pt>
                <c:pt idx="326">
                  <c:v>19.89479499756007</c:v>
                </c:pt>
                <c:pt idx="327">
                  <c:v>20.01043412789032</c:v>
                </c:pt>
                <c:pt idx="328">
                  <c:v>20.12806203798294</c:v>
                </c:pt>
                <c:pt idx="329">
                  <c:v>20.247639697342077</c:v>
                </c:pt>
                <c:pt idx="330">
                  <c:v>20.369134393460303</c:v>
                </c:pt>
                <c:pt idx="331">
                  <c:v>20.492513281188092</c:v>
                </c:pt>
                <c:pt idx="332">
                  <c:v>20.61774222178885</c:v>
                </c:pt>
                <c:pt idx="333">
                  <c:v>20.744786422814368</c:v>
                </c:pt>
                <c:pt idx="334">
                  <c:v>20.87361423222463</c:v>
                </c:pt>
                <c:pt idx="335">
                  <c:v>21.00419023379392</c:v>
                </c:pt>
                <c:pt idx="336">
                  <c:v>21.13648323804683</c:v>
                </c:pt>
                <c:pt idx="337">
                  <c:v>21.27046350654697</c:v>
                </c:pt>
                <c:pt idx="338">
                  <c:v>21.4060992276574</c:v>
                </c:pt>
                <c:pt idx="339">
                  <c:v>21.543353456800713</c:v>
                </c:pt>
                <c:pt idx="340">
                  <c:v>21.68219433636671</c:v>
                </c:pt>
                <c:pt idx="341">
                  <c:v>21.822602591545184</c:v>
                </c:pt>
                <c:pt idx="342">
                  <c:v>21.964543904448313</c:v>
                </c:pt>
                <c:pt idx="343">
                  <c:v>22.10798651793198</c:v>
                </c:pt>
                <c:pt idx="344">
                  <c:v>22.25290003420868</c:v>
                </c:pt>
                <c:pt idx="345">
                  <c:v>22.39925825989386</c:v>
                </c:pt>
                <c:pt idx="346">
                  <c:v>22.54703422396423</c:v>
                </c:pt>
                <c:pt idx="347">
                  <c:v>22.696195515718244</c:v>
                </c:pt>
                <c:pt idx="348">
                  <c:v>22.8467184741229</c:v>
                </c:pt>
                <c:pt idx="349">
                  <c:v>22.998578633325657</c:v>
                </c:pt>
                <c:pt idx="350">
                  <c:v>23.1517451670015</c:v>
                </c:pt>
                <c:pt idx="351">
                  <c:v>23.30619320438098</c:v>
                </c:pt>
                <c:pt idx="352">
                  <c:v>23.461897610209633</c:v>
                </c:pt>
                <c:pt idx="353">
                  <c:v>23.618833387316904</c:v>
                </c:pt>
                <c:pt idx="354">
                  <c:v>23.776979717170438</c:v>
                </c:pt>
                <c:pt idx="355">
                  <c:v>23.93630668096509</c:v>
                </c:pt>
                <c:pt idx="356">
                  <c:v>24.096794189569174</c:v>
                </c:pt>
                <c:pt idx="357">
                  <c:v>24.258411676761142</c:v>
                </c:pt>
                <c:pt idx="358">
                  <c:v>24.421150858539264</c:v>
                </c:pt>
                <c:pt idx="359">
                  <c:v>24.584981708201262</c:v>
                </c:pt>
                <c:pt idx="360">
                  <c:v>24.749884842434472</c:v>
                </c:pt>
                <c:pt idx="361">
                  <c:v>24.915835597257146</c:v>
                </c:pt>
                <c:pt idx="362">
                  <c:v>25.082816496922288</c:v>
                </c:pt>
                <c:pt idx="363">
                  <c:v>25.25080476379848</c:v>
                </c:pt>
                <c:pt idx="364">
                  <c:v>25.41977937710978</c:v>
                </c:pt>
                <c:pt idx="365">
                  <c:v>25.589724426155055</c:v>
                </c:pt>
                <c:pt idx="366">
                  <c:v>25.76061770993695</c:v>
                </c:pt>
                <c:pt idx="367">
                  <c:v>25.93243977793209</c:v>
                </c:pt>
                <c:pt idx="368">
                  <c:v>26.105175930910836</c:v>
                </c:pt>
                <c:pt idx="369">
                  <c:v>26.278807395638495</c:v>
                </c:pt>
                <c:pt idx="370">
                  <c:v>26.453312666301983</c:v>
                </c:pt>
                <c:pt idx="371">
                  <c:v>26.628676426242805</c:v>
                </c:pt>
                <c:pt idx="372">
                  <c:v>26.804885475686266</c:v>
                </c:pt>
                <c:pt idx="373">
                  <c:v>26.981917283085064</c:v>
                </c:pt>
                <c:pt idx="374">
                  <c:v>27.15975060014341</c:v>
                </c:pt>
                <c:pt idx="375">
                  <c:v>27.338388043816103</c:v>
                </c:pt>
                <c:pt idx="376">
                  <c:v>27.517802168336257</c:v>
                </c:pt>
                <c:pt idx="377">
                  <c:v>27.69797965017686</c:v>
                </c:pt>
                <c:pt idx="378">
                  <c:v>27.878906662257585</c:v>
                </c:pt>
                <c:pt idx="379">
                  <c:v>28.06056541056351</c:v>
                </c:pt>
                <c:pt idx="380">
                  <c:v>28.242943990511527</c:v>
                </c:pt>
                <c:pt idx="381">
                  <c:v>28.426029590292536</c:v>
                </c:pt>
                <c:pt idx="382">
                  <c:v>28.609806147539516</c:v>
                </c:pt>
                <c:pt idx="383">
                  <c:v>28.79426234195431</c:v>
                </c:pt>
                <c:pt idx="384">
                  <c:v>28.979384341702545</c:v>
                </c:pt>
                <c:pt idx="385">
                  <c:v>29.165158884656687</c:v>
                </c:pt>
                <c:pt idx="386">
                  <c:v>29.351574381781795</c:v>
                </c:pt>
                <c:pt idx="387">
                  <c:v>29.538619873621787</c:v>
                </c:pt>
                <c:pt idx="388">
                  <c:v>29.72628082486213</c:v>
                </c:pt>
                <c:pt idx="389">
                  <c:v>29.914547652248572</c:v>
                </c:pt>
                <c:pt idx="390">
                  <c:v>30.10340817398062</c:v>
                </c:pt>
                <c:pt idx="391">
                  <c:v>30.292840436588463</c:v>
                </c:pt>
                <c:pt idx="392">
                  <c:v>30.48285473730695</c:v>
                </c:pt>
                <c:pt idx="393">
                  <c:v>30.673430102079166</c:v>
                </c:pt>
                <c:pt idx="394">
                  <c:v>30.86455704196296</c:v>
                </c:pt>
                <c:pt idx="395">
                  <c:v>31.05622219600891</c:v>
                </c:pt>
                <c:pt idx="396">
                  <c:v>31.248420134603315</c:v>
                </c:pt>
                <c:pt idx="397">
                  <c:v>31.4411374622712</c:v>
                </c:pt>
                <c:pt idx="398">
                  <c:v>31.634366041117378</c:v>
                </c:pt>
                <c:pt idx="399">
                  <c:v>31.82809732277647</c:v>
                </c:pt>
                <c:pt idx="400">
                  <c:v>32.022320717440266</c:v>
                </c:pt>
                <c:pt idx="401">
                  <c:v>32.21702872362961</c:v>
                </c:pt>
                <c:pt idx="402">
                  <c:v>32.412211150094635</c:v>
                </c:pt>
                <c:pt idx="403">
                  <c:v>32.607858683717055</c:v>
                </c:pt>
                <c:pt idx="404">
                  <c:v>32.80396745877184</c:v>
                </c:pt>
                <c:pt idx="405">
                  <c:v>33.00052477400877</c:v>
                </c:pt>
                <c:pt idx="406">
                  <c:v>33.19752337294805</c:v>
                </c:pt>
                <c:pt idx="407">
                  <c:v>33.39495770882115</c:v>
                </c:pt>
                <c:pt idx="408">
                  <c:v>33.592805762797894</c:v>
                </c:pt>
                <c:pt idx="409">
                  <c:v>33.79108634881006</c:v>
                </c:pt>
                <c:pt idx="410">
                  <c:v>33.98977633372446</c:v>
                </c:pt>
                <c:pt idx="411">
                  <c:v>34.18887085053291</c:v>
                </c:pt>
                <c:pt idx="412">
                  <c:v>34.38836425283434</c:v>
                </c:pt>
                <c:pt idx="413">
                  <c:v>34.5882452287891</c:v>
                </c:pt>
                <c:pt idx="414">
                  <c:v>34.78851143632474</c:v>
                </c:pt>
                <c:pt idx="415">
                  <c:v>34.98915558431456</c:v>
                </c:pt>
                <c:pt idx="416">
                  <c:v>35.1901690130977</c:v>
                </c:pt>
                <c:pt idx="417">
                  <c:v>35.39154825681966</c:v>
                </c:pt>
                <c:pt idx="418">
                  <c:v>35.59328425524754</c:v>
                </c:pt>
                <c:pt idx="419">
                  <c:v>35.79537378818192</c:v>
                </c:pt>
                <c:pt idx="420">
                  <c:v>35.99780871427201</c:v>
                </c:pt>
                <c:pt idx="421">
                  <c:v>36.20058256330091</c:v>
                </c:pt>
                <c:pt idx="422">
                  <c:v>36.4036933611556</c:v>
                </c:pt>
                <c:pt idx="423">
                  <c:v>36.607132177448406</c:v>
                </c:pt>
                <c:pt idx="424">
                  <c:v>36.81088481225126</c:v>
                </c:pt>
                <c:pt idx="425">
                  <c:v>37.01496414679763</c:v>
                </c:pt>
                <c:pt idx="426">
                  <c:v>37.219356303689814</c:v>
                </c:pt>
                <c:pt idx="427">
                  <c:v>37.42405860331787</c:v>
                </c:pt>
                <c:pt idx="428">
                  <c:v>37.62906075219492</c:v>
                </c:pt>
                <c:pt idx="429">
                  <c:v>37.83436369019321</c:v>
                </c:pt>
                <c:pt idx="430">
                  <c:v>38.039957310243246</c:v>
                </c:pt>
                <c:pt idx="431">
                  <c:v>38.245840930198504</c:v>
                </c:pt>
                <c:pt idx="432">
                  <c:v>38.45200644545963</c:v>
                </c:pt>
                <c:pt idx="433">
                  <c:v>38.65844965946459</c:v>
                </c:pt>
                <c:pt idx="434">
                  <c:v>38.86517041427367</c:v>
                </c:pt>
                <c:pt idx="435">
                  <c:v>39.072160625461635</c:v>
                </c:pt>
                <c:pt idx="436">
                  <c:v>39.279416987996036</c:v>
                </c:pt>
                <c:pt idx="437">
                  <c:v>39.486933335020794</c:v>
                </c:pt>
                <c:pt idx="438">
                  <c:v>39.69470965493325</c:v>
                </c:pt>
                <c:pt idx="439">
                  <c:v>39.902736646727675</c:v>
                </c:pt>
                <c:pt idx="440">
                  <c:v>40.11101675100448</c:v>
                </c:pt>
                <c:pt idx="441">
                  <c:v>40.31952970088833</c:v>
                </c:pt>
                <c:pt idx="442">
                  <c:v>40.52829322061026</c:v>
                </c:pt>
                <c:pt idx="443">
                  <c:v>40.73729998376306</c:v>
                </c:pt>
                <c:pt idx="444">
                  <c:v>40.94653625457021</c:v>
                </c:pt>
                <c:pt idx="445">
                  <c:v>41.15600584411966</c:v>
                </c:pt>
                <c:pt idx="446">
                  <c:v>41.36570316321604</c:v>
                </c:pt>
                <c:pt idx="447">
                  <c:v>41.575624163891604</c:v>
                </c:pt>
                <c:pt idx="448">
                  <c:v>41.785763921621</c:v>
                </c:pt>
                <c:pt idx="449">
                  <c:v>41.99612330666811</c:v>
                </c:pt>
                <c:pt idx="450">
                  <c:v>42.206693791886714</c:v>
                </c:pt>
                <c:pt idx="451">
                  <c:v>42.41747797487424</c:v>
                </c:pt>
                <c:pt idx="452">
                  <c:v>42.6284674395601</c:v>
                </c:pt>
                <c:pt idx="453">
                  <c:v>42.83966385404397</c:v>
                </c:pt>
                <c:pt idx="454">
                  <c:v>43.051058929283805</c:v>
                </c:pt>
                <c:pt idx="455">
                  <c:v>43.26265548130712</c:v>
                </c:pt>
                <c:pt idx="456">
                  <c:v>43.474445322163916</c:v>
                </c:pt>
                <c:pt idx="457">
                  <c:v>43.68642826483222</c:v>
                </c:pt>
                <c:pt idx="458">
                  <c:v>43.89859187806801</c:v>
                </c:pt>
                <c:pt idx="459">
                  <c:v>44.110952073721236</c:v>
                </c:pt>
                <c:pt idx="460">
                  <c:v>44.323496516685864</c:v>
                </c:pt>
                <c:pt idx="461">
                  <c:v>44.536225238497465</c:v>
                </c:pt>
                <c:pt idx="462">
                  <c:v>44.74912877391387</c:v>
                </c:pt>
                <c:pt idx="463">
                  <c:v>44.962213989452366</c:v>
                </c:pt>
                <c:pt idx="464">
                  <c:v>45.175468461510675</c:v>
                </c:pt>
                <c:pt idx="465">
                  <c:v>45.38889914803662</c:v>
                </c:pt>
                <c:pt idx="466">
                  <c:v>45.60249515933742</c:v>
                </c:pt>
                <c:pt idx="467">
                  <c:v>45.81626050379897</c:v>
                </c:pt>
                <c:pt idx="468">
                  <c:v>46.030189180418354</c:v>
                </c:pt>
                <c:pt idx="469">
                  <c:v>46.24428189328339</c:v>
                </c:pt>
                <c:pt idx="470">
                  <c:v>46.45853132187827</c:v>
                </c:pt>
                <c:pt idx="471">
                  <c:v>46.672941445692146</c:v>
                </c:pt>
                <c:pt idx="472">
                  <c:v>46.88750642053135</c:v>
                </c:pt>
                <c:pt idx="473">
                  <c:v>47.10222410582511</c:v>
                </c:pt>
                <c:pt idx="474">
                  <c:v>47.31709400328632</c:v>
                </c:pt>
                <c:pt idx="475">
                  <c:v>47.532102808908704</c:v>
                </c:pt>
                <c:pt idx="476">
                  <c:v>47.7472677554894</c:v>
                </c:pt>
                <c:pt idx="477">
                  <c:v>47.96257999134883</c:v>
                </c:pt>
                <c:pt idx="478">
                  <c:v>48.17803405886277</c:v>
                </c:pt>
                <c:pt idx="479">
                  <c:v>48.39363109559605</c:v>
                </c:pt>
                <c:pt idx="480">
                  <c:v>48.60936569758677</c:v>
                </c:pt>
                <c:pt idx="481">
                  <c:v>48.82523921238049</c:v>
                </c:pt>
                <c:pt idx="482">
                  <c:v>49.041246910056785</c:v>
                </c:pt>
                <c:pt idx="483">
                  <c:v>49.25739192898499</c:v>
                </c:pt>
                <c:pt idx="484">
                  <c:v>49.473667574807656</c:v>
                </c:pt>
                <c:pt idx="485">
                  <c:v>49.69007176897478</c:v>
                </c:pt>
                <c:pt idx="486">
                  <c:v>49.906607631930356</c:v>
                </c:pt>
                <c:pt idx="487">
                  <c:v>50.12326739192032</c:v>
                </c:pt>
                <c:pt idx="488">
                  <c:v>50.34005548840385</c:v>
                </c:pt>
                <c:pt idx="489">
                  <c:v>50.55696544412003</c:v>
                </c:pt>
                <c:pt idx="490">
                  <c:v>50.773997662104925</c:v>
                </c:pt>
                <c:pt idx="491">
                  <c:v>50.99115018163741</c:v>
                </c:pt>
                <c:pt idx="492">
                  <c:v>51.20841497757347</c:v>
                </c:pt>
                <c:pt idx="493">
                  <c:v>51.42580549616117</c:v>
                </c:pt>
                <c:pt idx="494">
                  <c:v>51.64331012509997</c:v>
                </c:pt>
                <c:pt idx="495">
                  <c:v>51.860932240117634</c:v>
                </c:pt>
                <c:pt idx="496">
                  <c:v>52.07866474440152</c:v>
                </c:pt>
                <c:pt idx="497">
                  <c:v>52.29651107883371</c:v>
                </c:pt>
                <c:pt idx="498">
                  <c:v>52.51446614995027</c:v>
                </c:pt>
                <c:pt idx="499">
                  <c:v>52.73253227116199</c:v>
                </c:pt>
                <c:pt idx="500">
                  <c:v>52.95070685498333</c:v>
                </c:pt>
                <c:pt idx="501">
                  <c:v>53.16898369819147</c:v>
                </c:pt>
                <c:pt idx="502">
                  <c:v>53.38736797485679</c:v>
                </c:pt>
                <c:pt idx="503">
                  <c:v>53.605855145907405</c:v>
                </c:pt>
                <c:pt idx="504">
                  <c:v>53.82444593495337</c:v>
                </c:pt>
                <c:pt idx="505">
                  <c:v>54.04313833967112</c:v>
                </c:pt>
                <c:pt idx="506">
                  <c:v>54.26192825228956</c:v>
                </c:pt>
                <c:pt idx="507">
                  <c:v>54.480817707490694</c:v>
                </c:pt>
                <c:pt idx="508">
                  <c:v>54.69980388398995</c:v>
                </c:pt>
                <c:pt idx="509">
                  <c:v>54.918877832980456</c:v>
                </c:pt>
                <c:pt idx="510">
                  <c:v>55.13805718652381</c:v>
                </c:pt>
                <c:pt idx="511">
                  <c:v>55.35732815626511</c:v>
                </c:pt>
                <c:pt idx="512">
                  <c:v>55.57669485718438</c:v>
                </c:pt>
                <c:pt idx="513">
                  <c:v>55.79615058457947</c:v>
                </c:pt>
                <c:pt idx="514">
                  <c:v>56.01569751128041</c:v>
                </c:pt>
                <c:pt idx="515">
                  <c:v>56.235337250766555</c:v>
                </c:pt>
                <c:pt idx="516">
                  <c:v>56.4550611724318</c:v>
                </c:pt>
                <c:pt idx="517">
                  <c:v>56.674875105790896</c:v>
                </c:pt>
                <c:pt idx="518">
                  <c:v>56.89477674091768</c:v>
                </c:pt>
                <c:pt idx="519">
                  <c:v>57.11476111653993</c:v>
                </c:pt>
                <c:pt idx="520">
                  <c:v>57.33483084548208</c:v>
                </c:pt>
                <c:pt idx="521">
                  <c:v>57.554983654588455</c:v>
                </c:pt>
                <c:pt idx="522">
                  <c:v>57.77521953262507</c:v>
                </c:pt>
                <c:pt idx="523">
                  <c:v>57.995537869410924</c:v>
                </c:pt>
                <c:pt idx="524">
                  <c:v>58.215934794423426</c:v>
                </c:pt>
                <c:pt idx="525">
                  <c:v>58.4364136175727</c:v>
                </c:pt>
                <c:pt idx="526">
                  <c:v>58.65696069332271</c:v>
                </c:pt>
                <c:pt idx="527">
                  <c:v>58.87759342270312</c:v>
                </c:pt>
                <c:pt idx="528">
                  <c:v>59.09830700349824</c:v>
                </c:pt>
                <c:pt idx="529">
                  <c:v>59.31909467895805</c:v>
                </c:pt>
                <c:pt idx="530">
                  <c:v>59.5399565779828</c:v>
                </c:pt>
                <c:pt idx="531">
                  <c:v>59.760895451118984</c:v>
                </c:pt>
                <c:pt idx="532">
                  <c:v>59.981904556627526</c:v>
                </c:pt>
                <c:pt idx="533">
                  <c:v>60.202989981026015</c:v>
                </c:pt>
                <c:pt idx="534">
                  <c:v>60.42414664495767</c:v>
                </c:pt>
                <c:pt idx="535">
                  <c:v>60.64537242484807</c:v>
                </c:pt>
                <c:pt idx="536">
                  <c:v>60.866670819937625</c:v>
                </c:pt>
                <c:pt idx="537">
                  <c:v>61.088038094306086</c:v>
                </c:pt>
                <c:pt idx="538">
                  <c:v>61.30947378973985</c:v>
                </c:pt>
                <c:pt idx="539">
                  <c:v>61.53097848070205</c:v>
                </c:pt>
                <c:pt idx="540">
                  <c:v>61.75254948277376</c:v>
                </c:pt>
                <c:pt idx="541">
                  <c:v>61.97418831007353</c:v>
                </c:pt>
                <c:pt idx="542">
                  <c:v>62.19589199675373</c:v>
                </c:pt>
                <c:pt idx="543">
                  <c:v>62.41765223227918</c:v>
                </c:pt>
                <c:pt idx="544">
                  <c:v>62.63948440880277</c:v>
                </c:pt>
                <c:pt idx="545">
                  <c:v>62.8613826219176</c:v>
                </c:pt>
                <c:pt idx="546">
                  <c:v>63.08334484717034</c:v>
                </c:pt>
                <c:pt idx="547">
                  <c:v>63.30536771215602</c:v>
                </c:pt>
                <c:pt idx="548">
                  <c:v>63.52745266463819</c:v>
                </c:pt>
                <c:pt idx="549">
                  <c:v>63.74959963578558</c:v>
                </c:pt>
                <c:pt idx="550">
                  <c:v>63.971806910751226</c:v>
                </c:pt>
                <c:pt idx="551">
                  <c:v>64.19407105985042</c:v>
                </c:pt>
                <c:pt idx="552">
                  <c:v>64.41639888209968</c:v>
                </c:pt>
                <c:pt idx="553">
                  <c:v>64.6387829017037</c:v>
                </c:pt>
                <c:pt idx="554">
                  <c:v>64.86122386794646</c:v>
                </c:pt>
                <c:pt idx="555">
                  <c:v>65.08372502484794</c:v>
                </c:pt>
                <c:pt idx="556">
                  <c:v>65.3062822089931</c:v>
                </c:pt>
                <c:pt idx="557">
                  <c:v>65.52889291261201</c:v>
                </c:pt>
                <c:pt idx="558">
                  <c:v>65.75156231322</c:v>
                </c:pt>
                <c:pt idx="559">
                  <c:v>65.97428709580329</c:v>
                </c:pt>
                <c:pt idx="560">
                  <c:v>66.19705436244116</c:v>
                </c:pt>
                <c:pt idx="561">
                  <c:v>66.41988465724009</c:v>
                </c:pt>
                <c:pt idx="562">
                  <c:v>66.64277085433575</c:v>
                </c:pt>
                <c:pt idx="563">
                  <c:v>66.86570885483614</c:v>
                </c:pt>
                <c:pt idx="564">
                  <c:v>67.08870056795648</c:v>
                </c:pt>
                <c:pt idx="565">
                  <c:v>67.31174111015022</c:v>
                </c:pt>
                <c:pt idx="566">
                  <c:v>67.53483569165368</c:v>
                </c:pt>
                <c:pt idx="567">
                  <c:v>67.75798024080983</c:v>
                </c:pt>
                <c:pt idx="568">
                  <c:v>67.98117424873271</c:v>
                </c:pt>
                <c:pt idx="569">
                  <c:v>68.20441695498911</c:v>
                </c:pt>
                <c:pt idx="570">
                  <c:v>68.42771193130021</c:v>
                </c:pt>
                <c:pt idx="571">
                  <c:v>68.65105462131224</c:v>
                </c:pt>
                <c:pt idx="572">
                  <c:v>68.8744428987158</c:v>
                </c:pt>
                <c:pt idx="573">
                  <c:v>69.0978819893856</c:v>
                </c:pt>
                <c:pt idx="574">
                  <c:v>69.32136736676004</c:v>
                </c:pt>
                <c:pt idx="575">
                  <c:v>69.54490046729619</c:v>
                </c:pt>
                <c:pt idx="576">
                  <c:v>69.76847753620574</c:v>
                </c:pt>
                <c:pt idx="577">
                  <c:v>69.99209317456709</c:v>
                </c:pt>
                <c:pt idx="578">
                  <c:v>70.21576341670622</c:v>
                </c:pt>
                <c:pt idx="579">
                  <c:v>70.43947793204973</c:v>
                </c:pt>
                <c:pt idx="580">
                  <c:v>70.66323793274772</c:v>
                </c:pt>
                <c:pt idx="581">
                  <c:v>70.88704158066807</c:v>
                </c:pt>
                <c:pt idx="582">
                  <c:v>71.11088937400395</c:v>
                </c:pt>
                <c:pt idx="583">
                  <c:v>71.33478161774971</c:v>
                </c:pt>
                <c:pt idx="584">
                  <c:v>71.55871459386007</c:v>
                </c:pt>
                <c:pt idx="585">
                  <c:v>71.78269071401047</c:v>
                </c:pt>
                <c:pt idx="586">
                  <c:v>72.00670981254082</c:v>
                </c:pt>
                <c:pt idx="587">
                  <c:v>72.23077007337781</c:v>
                </c:pt>
                <c:pt idx="588">
                  <c:v>72.4548703989965</c:v>
                </c:pt>
                <c:pt idx="589">
                  <c:v>72.67901275119813</c:v>
                </c:pt>
                <c:pt idx="590">
                  <c:v>72.90319674072708</c:v>
                </c:pt>
                <c:pt idx="591">
                  <c:v>73.12741987420453</c:v>
                </c:pt>
                <c:pt idx="592">
                  <c:v>73.35168365742649</c:v>
                </c:pt>
                <c:pt idx="593">
                  <c:v>73.57598464283626</c:v>
                </c:pt>
                <c:pt idx="594">
                  <c:v>73.80031540244991</c:v>
                </c:pt>
                <c:pt idx="595">
                  <c:v>74.02469561649077</c:v>
                </c:pt>
                <c:pt idx="596">
                  <c:v>74.24911524223528</c:v>
                </c:pt>
                <c:pt idx="597">
                  <c:v>74.47357182646357</c:v>
                </c:pt>
                <c:pt idx="598">
                  <c:v>74.69806381140742</c:v>
                </c:pt>
                <c:pt idx="599">
                  <c:v>74.92259536425502</c:v>
                </c:pt>
                <c:pt idx="600">
                  <c:v>75.14716306083517</c:v>
                </c:pt>
              </c:numCache>
            </c:numRef>
          </c:yVal>
          <c:smooth val="0"/>
        </c:ser>
        <c:axId val="34275324"/>
        <c:axId val="40042461"/>
      </c:scatterChart>
      <c:valAx>
        <c:axId val="34275324"/>
        <c:scaling>
          <c:orientation val="minMax"/>
          <c:max val="1.10416666666"/>
          <c:min val="0.854166666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Narrow"/>
                    <a:ea typeface="Arial Narrow"/>
                    <a:cs typeface="Arial Narrow"/>
                  </a:rPr>
                  <a:t>Temps (UTC)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950" b="0" i="0" u="none" baseline="0">
                <a:latin typeface="Arial Narrow"/>
                <a:ea typeface="Arial Narrow"/>
                <a:cs typeface="Arial Narrow"/>
              </a:defRPr>
            </a:pPr>
          </a:p>
        </c:txPr>
        <c:crossAx val="40042461"/>
        <c:crosses val="autoZero"/>
        <c:crossBetween val="midCat"/>
        <c:dispUnits/>
        <c:majorUnit val="0.041666666"/>
        <c:minorUnit val="0.0104166666633333"/>
      </c:valAx>
      <c:valAx>
        <c:axId val="400424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Narrow"/>
                    <a:ea typeface="Arial Narrow"/>
                    <a:cs typeface="Arial Narrow"/>
                  </a:rPr>
                  <a:t>Distance angulaire (minutes d'arc)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875" b="0" i="0" u="none" baseline="0">
                <a:latin typeface="Arial Narrow"/>
                <a:ea typeface="Arial Narrow"/>
                <a:cs typeface="Arial Narrow"/>
              </a:defRPr>
            </a:pPr>
          </a:p>
        </c:txPr>
        <c:crossAx val="3427532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225"/>
          <c:y val="0.711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Narrow"/>
          <a:ea typeface="Arial Narrow"/>
          <a:cs typeface="Arial Narrow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0.50725</cdr:x>
      <cdr:y>0.4865</cdr:y>
    </cdr:from>
    <cdr:to>
      <cdr:x>0.5275</cdr:x>
      <cdr:y>0.517</cdr:y>
    </cdr:to>
    <cdr:sp>
      <cdr:nvSpPr>
        <cdr:cNvPr id="1" name="TextBox 1"/>
        <cdr:cNvSpPr txBox="1">
          <a:spLocks noChangeArrowheads="1"/>
        </cdr:cNvSpPr>
      </cdr:nvSpPr>
      <cdr:spPr>
        <a:xfrm>
          <a:off x="2714625" y="2295525"/>
          <a:ext cx="10477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c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303</xdr:row>
      <xdr:rowOff>38100</xdr:rowOff>
    </xdr:from>
    <xdr:to>
      <xdr:col>21</xdr:col>
      <xdr:colOff>0</xdr:colOff>
      <xdr:row>330</xdr:row>
      <xdr:rowOff>142875</xdr:rowOff>
    </xdr:to>
    <xdr:graphicFrame>
      <xdr:nvGraphicFramePr>
        <xdr:cNvPr id="1" name="Chart 2"/>
        <xdr:cNvGraphicFramePr/>
      </xdr:nvGraphicFramePr>
      <xdr:xfrm>
        <a:off x="7448550" y="49510950"/>
        <a:ext cx="5353050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0</xdr:colOff>
      <xdr:row>379</xdr:row>
      <xdr:rowOff>0</xdr:rowOff>
    </xdr:from>
    <xdr:to>
      <xdr:col>21</xdr:col>
      <xdr:colOff>0</xdr:colOff>
      <xdr:row>419</xdr:row>
      <xdr:rowOff>19050</xdr:rowOff>
    </xdr:to>
    <xdr:graphicFrame>
      <xdr:nvGraphicFramePr>
        <xdr:cNvPr id="2" name="Chart 4"/>
        <xdr:cNvGraphicFramePr/>
      </xdr:nvGraphicFramePr>
      <xdr:xfrm>
        <a:off x="7448550" y="61779150"/>
        <a:ext cx="5353050" cy="649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0</xdr:colOff>
      <xdr:row>520</xdr:row>
      <xdr:rowOff>9525</xdr:rowOff>
    </xdr:from>
    <xdr:to>
      <xdr:col>21</xdr:col>
      <xdr:colOff>0</xdr:colOff>
      <xdr:row>547</xdr:row>
      <xdr:rowOff>85725</xdr:rowOff>
    </xdr:to>
    <xdr:graphicFrame>
      <xdr:nvGraphicFramePr>
        <xdr:cNvPr id="3" name="Chart 5"/>
        <xdr:cNvGraphicFramePr/>
      </xdr:nvGraphicFramePr>
      <xdr:xfrm>
        <a:off x="7448550" y="84620100"/>
        <a:ext cx="5353050" cy="4448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0</xdr:colOff>
      <xdr:row>81</xdr:row>
      <xdr:rowOff>133350</xdr:rowOff>
    </xdr:from>
    <xdr:to>
      <xdr:col>21</xdr:col>
      <xdr:colOff>0</xdr:colOff>
      <xdr:row>112</xdr:row>
      <xdr:rowOff>76200</xdr:rowOff>
    </xdr:to>
    <xdr:graphicFrame>
      <xdr:nvGraphicFramePr>
        <xdr:cNvPr id="4" name="Chart 6"/>
        <xdr:cNvGraphicFramePr/>
      </xdr:nvGraphicFramePr>
      <xdr:xfrm>
        <a:off x="7448550" y="13658850"/>
        <a:ext cx="5353050" cy="4962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0</xdr:colOff>
      <xdr:row>195</xdr:row>
      <xdr:rowOff>152400</xdr:rowOff>
    </xdr:from>
    <xdr:to>
      <xdr:col>21</xdr:col>
      <xdr:colOff>0</xdr:colOff>
      <xdr:row>225</xdr:row>
      <xdr:rowOff>19050</xdr:rowOff>
    </xdr:to>
    <xdr:graphicFrame>
      <xdr:nvGraphicFramePr>
        <xdr:cNvPr id="5" name="Chart 7"/>
        <xdr:cNvGraphicFramePr/>
      </xdr:nvGraphicFramePr>
      <xdr:xfrm>
        <a:off x="7448550" y="32137350"/>
        <a:ext cx="5353050" cy="4724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19</xdr:col>
      <xdr:colOff>9525</xdr:colOff>
      <xdr:row>15</xdr:row>
      <xdr:rowOff>0</xdr:rowOff>
    </xdr:to>
    <xdr:graphicFrame>
      <xdr:nvGraphicFramePr>
        <xdr:cNvPr id="6" name="Chart 9"/>
        <xdr:cNvGraphicFramePr/>
      </xdr:nvGraphicFramePr>
      <xdr:xfrm>
        <a:off x="6305550" y="2838450"/>
        <a:ext cx="54864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21</xdr:col>
      <xdr:colOff>47625</xdr:colOff>
      <xdr:row>0</xdr:row>
      <xdr:rowOff>66675</xdr:rowOff>
    </xdr:from>
    <xdr:to>
      <xdr:col>28</xdr:col>
      <xdr:colOff>400050</xdr:colOff>
      <xdr:row>23</xdr:row>
      <xdr:rowOff>114300</xdr:rowOff>
    </xdr:to>
    <xdr:graphicFrame>
      <xdr:nvGraphicFramePr>
        <xdr:cNvPr id="7" name="Chart 14"/>
        <xdr:cNvGraphicFramePr/>
      </xdr:nvGraphicFramePr>
      <xdr:xfrm>
        <a:off x="12849225" y="66675"/>
        <a:ext cx="5153025" cy="41814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16"/>
  <sheetViews>
    <sheetView tabSelected="1" workbookViewId="0" topLeftCell="A1">
      <selection activeCell="L7" sqref="L7"/>
    </sheetView>
  </sheetViews>
  <sheetFormatPr defaultColWidth="12" defaultRowHeight="12.75"/>
  <cols>
    <col min="1" max="1" width="10.83203125" style="2" customWidth="1"/>
    <col min="2" max="2" width="9.16015625" style="12" customWidth="1"/>
    <col min="3" max="3" width="10.33203125" style="12" customWidth="1"/>
    <col min="4" max="4" width="12.33203125" style="8" customWidth="1"/>
    <col min="5" max="6" width="11.83203125" style="8" customWidth="1"/>
    <col min="7" max="7" width="13.33203125" style="8" customWidth="1"/>
    <col min="8" max="8" width="10.33203125" style="8" customWidth="1"/>
    <col min="9" max="9" width="9.5" style="9" customWidth="1"/>
    <col min="10" max="10" width="10.83203125" style="9" customWidth="1"/>
    <col min="11" max="11" width="9.5" style="56" customWidth="1"/>
    <col min="12" max="12" width="10.5" style="9" customWidth="1"/>
    <col min="13" max="13" width="13" style="21" customWidth="1"/>
    <col min="14" max="14" width="9.33203125" style="21" customWidth="1"/>
    <col min="15" max="15" width="10.83203125" style="9" customWidth="1"/>
    <col min="16" max="16" width="12" style="8" customWidth="1"/>
    <col min="17" max="17" width="9.5" style="11" customWidth="1"/>
    <col min="18" max="18" width="11" style="9" customWidth="1"/>
    <col min="19" max="19" width="10.16015625" style="9" customWidth="1"/>
    <col min="20" max="20" width="8.83203125" style="11" customWidth="1"/>
    <col min="21" max="21" width="9" style="21" customWidth="1"/>
  </cols>
  <sheetData>
    <row r="1" ht="24" thickBot="1">
      <c r="A1" s="24" t="s">
        <v>1211</v>
      </c>
    </row>
    <row r="2" spans="1:6" ht="18">
      <c r="A2" s="25" t="s">
        <v>1213</v>
      </c>
      <c r="F2" s="174" t="s">
        <v>1263</v>
      </c>
    </row>
    <row r="3" spans="1:6" ht="18.75" thickBot="1">
      <c r="A3" s="25" t="s">
        <v>1212</v>
      </c>
      <c r="F3" s="38">
        <v>1747.4</v>
      </c>
    </row>
    <row r="4" spans="6:12" ht="13.5" thickTop="1">
      <c r="F4" s="175" t="s">
        <v>908</v>
      </c>
      <c r="H4" s="112"/>
      <c r="I4" s="99" t="s">
        <v>131</v>
      </c>
      <c r="J4" s="97">
        <f>(C81-C80)*(T80-U80)/(U81-U80-T81+T80)+C80</f>
        <v>0.8972962877749642</v>
      </c>
      <c r="K4" s="98"/>
      <c r="L4" s="100"/>
    </row>
    <row r="5" spans="2:12" ht="12.75">
      <c r="B5" s="16"/>
      <c r="C5" s="16"/>
      <c r="F5" s="38">
        <f>12756.28/2</f>
        <v>6378.14</v>
      </c>
      <c r="H5" s="113"/>
      <c r="I5" s="176" t="s">
        <v>132</v>
      </c>
      <c r="J5" s="101">
        <f>(C230-C229)*(T229-U229)/(U230-U229-T230+T229)+C229</f>
        <v>0.9491891307621657</v>
      </c>
      <c r="K5" s="76"/>
      <c r="L5" s="102"/>
    </row>
    <row r="6" spans="6:16" ht="12.75">
      <c r="F6" s="175" t="s">
        <v>1264</v>
      </c>
      <c r="H6" s="114"/>
      <c r="I6" s="176" t="s">
        <v>133</v>
      </c>
      <c r="J6" s="101">
        <f>(-(L300-L298)/(L300+L298-2*L299)/2*(C299-C298)+C299)</f>
        <v>0.9733493307219345</v>
      </c>
      <c r="K6" s="178" t="s">
        <v>134</v>
      </c>
      <c r="L6" s="102">
        <f>(O299-L299+Q299)/(2*O299)</f>
        <v>1.2116425205257217</v>
      </c>
      <c r="P6" s="96"/>
    </row>
    <row r="7" spans="6:12" ht="12.75">
      <c r="F7" s="38">
        <v>696000</v>
      </c>
      <c r="H7" s="115"/>
      <c r="I7" s="176" t="s">
        <v>135</v>
      </c>
      <c r="J7" s="101">
        <f>(C369-C368)*(U368-T368)/(T369-T368-U369+U368)+C368</f>
        <v>0.9975028081785968</v>
      </c>
      <c r="K7" s="76"/>
      <c r="L7" s="102"/>
    </row>
    <row r="8" spans="1:12" ht="13.5" thickBot="1">
      <c r="A8" s="15"/>
      <c r="F8" s="175" t="s">
        <v>910</v>
      </c>
      <c r="H8" s="116"/>
      <c r="I8" s="177" t="s">
        <v>136</v>
      </c>
      <c r="J8" s="103">
        <f>(C519-C518)*(U518-T518)/(T519-T518-U519+U518)+C518</f>
        <v>1.049393482481235</v>
      </c>
      <c r="K8" s="104"/>
      <c r="L8" s="105"/>
    </row>
    <row r="9" ht="14.25" thickBot="1" thickTop="1">
      <c r="F9" s="39">
        <v>149597870.6</v>
      </c>
    </row>
    <row r="10" ht="13.5" thickBot="1"/>
    <row r="11" spans="1:21" ht="12.75">
      <c r="A11" s="189" t="s">
        <v>948</v>
      </c>
      <c r="B11" s="187"/>
      <c r="C11" s="188"/>
      <c r="D11" s="182" t="s">
        <v>920</v>
      </c>
      <c r="E11" s="190"/>
      <c r="F11" s="59"/>
      <c r="G11" s="182" t="s">
        <v>904</v>
      </c>
      <c r="H11" s="183"/>
      <c r="I11" s="184"/>
      <c r="J11" s="186" t="s">
        <v>947</v>
      </c>
      <c r="K11" s="187"/>
      <c r="L11" s="188"/>
      <c r="M11" s="185" t="s">
        <v>946</v>
      </c>
      <c r="N11" s="184"/>
      <c r="O11" s="33" t="s">
        <v>904</v>
      </c>
      <c r="P11" s="69" t="s">
        <v>195</v>
      </c>
      <c r="Q11" s="73"/>
      <c r="R11" s="48" t="s">
        <v>1214</v>
      </c>
      <c r="S11" s="26"/>
      <c r="T11" s="81"/>
      <c r="U11" s="85"/>
    </row>
    <row r="12" spans="1:21" ht="15.75">
      <c r="A12" s="41"/>
      <c r="B12" s="42"/>
      <c r="C12" s="43"/>
      <c r="D12" s="180" t="s">
        <v>921</v>
      </c>
      <c r="E12" s="181"/>
      <c r="F12" s="60" t="s">
        <v>191</v>
      </c>
      <c r="G12" s="17"/>
      <c r="H12" s="18"/>
      <c r="I12" s="64"/>
      <c r="J12" s="27"/>
      <c r="K12" s="76"/>
      <c r="L12" s="28"/>
      <c r="M12" s="93"/>
      <c r="N12" s="50"/>
      <c r="O12" s="34"/>
      <c r="P12" s="70" t="s">
        <v>196</v>
      </c>
      <c r="Q12" s="74"/>
      <c r="R12" s="49" t="s">
        <v>1215</v>
      </c>
      <c r="S12" s="28"/>
      <c r="T12" s="82" t="s">
        <v>198</v>
      </c>
      <c r="U12" s="86" t="s">
        <v>137</v>
      </c>
    </row>
    <row r="13" spans="1:21" ht="15.75">
      <c r="A13" s="44" t="s">
        <v>909</v>
      </c>
      <c r="B13" s="45" t="s">
        <v>917</v>
      </c>
      <c r="C13" s="46" t="s">
        <v>917</v>
      </c>
      <c r="D13" s="19" t="s">
        <v>899</v>
      </c>
      <c r="E13" s="20" t="s">
        <v>900</v>
      </c>
      <c r="F13" s="179" t="s">
        <v>194</v>
      </c>
      <c r="G13" s="19" t="s">
        <v>899</v>
      </c>
      <c r="H13" s="20" t="s">
        <v>900</v>
      </c>
      <c r="I13" s="65" t="s">
        <v>191</v>
      </c>
      <c r="J13" s="29" t="s">
        <v>129</v>
      </c>
      <c r="K13" s="77" t="s">
        <v>130</v>
      </c>
      <c r="L13" s="30" t="s">
        <v>924</v>
      </c>
      <c r="M13" s="94" t="s">
        <v>901</v>
      </c>
      <c r="N13" s="36" t="s">
        <v>902</v>
      </c>
      <c r="O13" s="110" t="s">
        <v>1261</v>
      </c>
      <c r="P13" s="111" t="s">
        <v>1262</v>
      </c>
      <c r="Q13" s="106" t="s">
        <v>1257</v>
      </c>
      <c r="R13" s="107" t="s">
        <v>1258</v>
      </c>
      <c r="S13" s="108" t="s">
        <v>1258</v>
      </c>
      <c r="T13" s="82"/>
      <c r="U13" s="87"/>
    </row>
    <row r="14" spans="1:21" ht="12.75">
      <c r="A14" s="41"/>
      <c r="B14" s="47"/>
      <c r="C14" s="46" t="s">
        <v>1216</v>
      </c>
      <c r="D14" s="22" t="s">
        <v>911</v>
      </c>
      <c r="E14" s="23" t="s">
        <v>911</v>
      </c>
      <c r="F14" s="61" t="s">
        <v>193</v>
      </c>
      <c r="G14" s="22" t="s">
        <v>911</v>
      </c>
      <c r="H14" s="23" t="s">
        <v>911</v>
      </c>
      <c r="I14" s="66" t="s">
        <v>192</v>
      </c>
      <c r="J14" s="31" t="s">
        <v>197</v>
      </c>
      <c r="K14" s="78" t="s">
        <v>197</v>
      </c>
      <c r="L14" s="32" t="s">
        <v>197</v>
      </c>
      <c r="M14" s="95" t="s">
        <v>923</v>
      </c>
      <c r="N14" s="40" t="s">
        <v>923</v>
      </c>
      <c r="O14" s="35" t="s">
        <v>922</v>
      </c>
      <c r="P14" s="71" t="s">
        <v>911</v>
      </c>
      <c r="Q14" s="75" t="s">
        <v>911</v>
      </c>
      <c r="R14" s="109" t="s">
        <v>1259</v>
      </c>
      <c r="S14" s="79" t="s">
        <v>1260</v>
      </c>
      <c r="T14" s="88" t="s">
        <v>199</v>
      </c>
      <c r="U14" s="89" t="s">
        <v>199</v>
      </c>
    </row>
    <row r="15" spans="1:21" ht="12.75">
      <c r="A15" s="41"/>
      <c r="B15" s="42"/>
      <c r="C15" s="43"/>
      <c r="D15" s="17"/>
      <c r="E15" s="18"/>
      <c r="F15" s="62"/>
      <c r="G15" s="17"/>
      <c r="H15" s="18"/>
      <c r="I15" s="64"/>
      <c r="J15" s="27"/>
      <c r="K15" s="91"/>
      <c r="L15" s="92"/>
      <c r="M15" s="93"/>
      <c r="N15" s="37"/>
      <c r="O15" s="34"/>
      <c r="P15" s="72"/>
      <c r="Q15" s="74"/>
      <c r="S15" s="80"/>
      <c r="T15" s="84"/>
      <c r="U15" s="90"/>
    </row>
    <row r="16" spans="1:21" ht="12.75">
      <c r="A16" s="41">
        <v>39144</v>
      </c>
      <c r="B16" s="42">
        <v>0.875</v>
      </c>
      <c r="C16" s="43">
        <f>(A16-$A$16+B16)</f>
        <v>0.875</v>
      </c>
      <c r="D16" s="17">
        <v>162.7989523888889</v>
      </c>
      <c r="E16" s="18">
        <v>-0.00021727777777777777</v>
      </c>
      <c r="F16" s="62">
        <v>0.99136394</v>
      </c>
      <c r="G16" s="17">
        <v>161.74191283333332</v>
      </c>
      <c r="H16" s="18">
        <v>0.39565775000000003</v>
      </c>
      <c r="I16" s="64">
        <v>63.02779278</v>
      </c>
      <c r="J16" s="27">
        <f aca="true" t="shared" si="0" ref="J16:J24">(G16-D16)*60</f>
        <v>-63.422373333334576</v>
      </c>
      <c r="K16" s="76">
        <f aca="true" t="shared" si="1" ref="K16:K24">(H16-E16)*60</f>
        <v>23.75250166666667</v>
      </c>
      <c r="L16" s="28">
        <f aca="true" t="shared" si="2" ref="L16:L79">DEGREES(ACOS(COS(RADIANS(J16/60))*COS(RADIANS(K16/60))))*60</f>
        <v>67.7238123922528</v>
      </c>
      <c r="M16" s="93">
        <f aca="true" t="shared" si="3" ref="M16:M24">F16*$F$9</f>
        <v>148305934.41362616</v>
      </c>
      <c r="N16" s="37">
        <f aca="true" t="shared" si="4" ref="N16:N24">I16*$F$5</f>
        <v>402000.0862418292</v>
      </c>
      <c r="O16" s="34">
        <f>DEGREES(ATAN($F$3/(I16*$F$5)))*60</f>
        <v>14.94298404332758</v>
      </c>
      <c r="P16" s="72">
        <f>DEGREES(ASIN(($F$7-$F$5)/M16))</f>
        <v>0.2664260509072674</v>
      </c>
      <c r="Q16" s="74">
        <f>DEGREES(ATAN($F$5/(COS(RADIANS(P16))*N16*COS(RADIANS(L16/60)))-TAN(RADIANS(P16))))*60</f>
        <v>38.567226037696045</v>
      </c>
      <c r="R16" s="68">
        <f>Q16+O16</f>
        <v>53.51021008102363</v>
      </c>
      <c r="S16" s="64">
        <f aca="true" t="shared" si="5" ref="S16:S79">Q16-O16</f>
        <v>23.624241994368465</v>
      </c>
      <c r="T16" s="83">
        <f aca="true" t="shared" si="6" ref="T16:T79">ABS(N16*SIN(RADIANS(L16/60))-($F$5/SIN(RADIANS(P16))-N16*COS(RADIANS(L16/60)))*TAN(RADIANS(P16)))</f>
        <v>3409.6599089132415</v>
      </c>
      <c r="U16" s="87">
        <f>$F$3/COS(RADIANS(P16))</f>
        <v>1747.418891844346</v>
      </c>
    </row>
    <row r="17" spans="1:21" ht="12.75">
      <c r="A17" s="41">
        <v>39144</v>
      </c>
      <c r="B17" s="42">
        <v>0.8753415300546448</v>
      </c>
      <c r="C17" s="43">
        <f aca="true" t="shared" si="7" ref="C17:C80">(A17-$A$16+B17)</f>
        <v>0.8753415300546448</v>
      </c>
      <c r="D17" s="17">
        <v>162.79930038888892</v>
      </c>
      <c r="E17" s="18">
        <v>-0.00021725</v>
      </c>
      <c r="F17" s="62">
        <v>0.99136403</v>
      </c>
      <c r="G17" s="17">
        <v>161.74609661111108</v>
      </c>
      <c r="H17" s="18">
        <v>0.39527144444444445</v>
      </c>
      <c r="I17" s="64">
        <v>63.02790828</v>
      </c>
      <c r="J17" s="27">
        <f t="shared" si="0"/>
        <v>-63.19222666667031</v>
      </c>
      <c r="K17" s="76">
        <f t="shared" si="1"/>
        <v>23.729321666666667</v>
      </c>
      <c r="L17" s="28">
        <f t="shared" si="2"/>
        <v>67.5001836725418</v>
      </c>
      <c r="M17" s="93">
        <f t="shared" si="3"/>
        <v>148305947.8774345</v>
      </c>
      <c r="N17" s="37">
        <f t="shared" si="4"/>
        <v>402000.8229169992</v>
      </c>
      <c r="O17" s="34">
        <f aca="true" t="shared" si="8" ref="O17:O79">DEGREES(ATAN($F$3/(I17*$F$5)))*60</f>
        <v>14.942956660332264</v>
      </c>
      <c r="P17" s="72">
        <f aca="true" t="shared" si="9" ref="P17:P25">DEGREES(ASIN(($F$7-$F$5)/M17))</f>
        <v>0.2664260267198684</v>
      </c>
      <c r="Q17" s="74">
        <f aca="true" t="shared" si="10" ref="Q17:Q79">DEGREES(ATAN($F$5/(COS(RADIANS(P17))*N17*COS(RADIANS(L17/60)))-TAN(RADIANS(P17))))*60</f>
        <v>38.56705773227116</v>
      </c>
      <c r="R17" s="68">
        <f aca="true" t="shared" si="11" ref="R17:R79">Q17+O17</f>
        <v>53.51001439260342</v>
      </c>
      <c r="S17" s="80">
        <f t="shared" si="5"/>
        <v>23.624101071938895</v>
      </c>
      <c r="T17" s="83">
        <f t="shared" si="6"/>
        <v>3383.5345861955884</v>
      </c>
      <c r="U17" s="87">
        <f aca="true" t="shared" si="12" ref="U17:U24">$F$3/COS(RADIANS(P17))</f>
        <v>1747.4188918409159</v>
      </c>
    </row>
    <row r="18" spans="1:21" ht="12.75">
      <c r="A18" s="41">
        <v>39144</v>
      </c>
      <c r="B18" s="42">
        <v>0.8756944444444444</v>
      </c>
      <c r="C18" s="43">
        <f t="shared" si="7"/>
        <v>0.8756944444444444</v>
      </c>
      <c r="D18" s="17">
        <v>162.79964841666668</v>
      </c>
      <c r="E18" s="18">
        <v>-0.00021725</v>
      </c>
      <c r="F18" s="62">
        <v>0.99136412</v>
      </c>
      <c r="G18" s="17">
        <v>161.75028038888888</v>
      </c>
      <c r="H18" s="18">
        <v>0.39488513888888893</v>
      </c>
      <c r="I18" s="64">
        <v>63.02802377</v>
      </c>
      <c r="J18" s="27">
        <f t="shared" si="0"/>
        <v>-62.962081666668155</v>
      </c>
      <c r="K18" s="76">
        <f t="shared" si="1"/>
        <v>23.706143333333337</v>
      </c>
      <c r="L18" s="28">
        <f t="shared" si="2"/>
        <v>67.27660902265093</v>
      </c>
      <c r="M18" s="93">
        <f t="shared" si="3"/>
        <v>148305961.34124285</v>
      </c>
      <c r="N18" s="37">
        <f t="shared" si="4"/>
        <v>402001.5595283878</v>
      </c>
      <c r="O18" s="34">
        <f t="shared" si="8"/>
        <v>14.942929279808112</v>
      </c>
      <c r="P18" s="72">
        <f t="shared" si="9"/>
        <v>0.2664260025324737</v>
      </c>
      <c r="Q18" s="74">
        <f t="shared" si="10"/>
        <v>38.5668896839166</v>
      </c>
      <c r="R18" s="68">
        <f t="shared" si="11"/>
        <v>53.50981896372471</v>
      </c>
      <c r="S18" s="80">
        <f t="shared" si="5"/>
        <v>23.623960404108487</v>
      </c>
      <c r="T18" s="83">
        <f t="shared" si="6"/>
        <v>3357.4154458128323</v>
      </c>
      <c r="U18" s="87">
        <f t="shared" si="12"/>
        <v>1747.4188918374857</v>
      </c>
    </row>
    <row r="19" spans="1:21" ht="12.75">
      <c r="A19" s="41">
        <v>39144</v>
      </c>
      <c r="B19" s="42">
        <v>0.8760359744990892</v>
      </c>
      <c r="C19" s="43">
        <f t="shared" si="7"/>
        <v>0.8760359744990892</v>
      </c>
      <c r="D19" s="17">
        <v>162.79999641666672</v>
      </c>
      <c r="E19" s="18">
        <v>-0.00021722222222222222</v>
      </c>
      <c r="F19" s="62">
        <v>0.9913642</v>
      </c>
      <c r="G19" s="17">
        <v>161.75446416666668</v>
      </c>
      <c r="H19" s="18">
        <v>0.39449883333333335</v>
      </c>
      <c r="I19" s="64">
        <v>63.02813925</v>
      </c>
      <c r="J19" s="27">
        <f t="shared" si="0"/>
        <v>-62.73193500000218</v>
      </c>
      <c r="K19" s="76">
        <f t="shared" si="1"/>
        <v>23.682963333333333</v>
      </c>
      <c r="L19" s="28">
        <f t="shared" si="2"/>
        <v>67.053084668975</v>
      </c>
      <c r="M19" s="93">
        <f t="shared" si="3"/>
        <v>148305973.30907252</v>
      </c>
      <c r="N19" s="37">
        <f t="shared" si="4"/>
        <v>402002.296075995</v>
      </c>
      <c r="O19" s="34">
        <f t="shared" si="8"/>
        <v>14.9429019017551</v>
      </c>
      <c r="P19" s="72">
        <f t="shared" si="9"/>
        <v>0.2664259810325709</v>
      </c>
      <c r="Q19" s="74">
        <f t="shared" si="10"/>
        <v>38.56672173007327</v>
      </c>
      <c r="R19" s="68">
        <f t="shared" si="11"/>
        <v>53.50962363182837</v>
      </c>
      <c r="S19" s="80">
        <f t="shared" si="5"/>
        <v>23.62381982831817</v>
      </c>
      <c r="T19" s="83">
        <f t="shared" si="6"/>
        <v>3331.3020656510935</v>
      </c>
      <c r="U19" s="87">
        <f t="shared" si="12"/>
        <v>1747.4188918344366</v>
      </c>
    </row>
    <row r="20" spans="1:21" ht="12.75">
      <c r="A20" s="41">
        <v>39144</v>
      </c>
      <c r="B20" s="42">
        <v>0.876388888888889</v>
      </c>
      <c r="C20" s="43">
        <f t="shared" si="7"/>
        <v>0.876388888888889</v>
      </c>
      <c r="D20" s="17">
        <v>162.80034444444448</v>
      </c>
      <c r="E20" s="18">
        <v>-0.00021719444444444444</v>
      </c>
      <c r="F20" s="62">
        <v>0.99136429</v>
      </c>
      <c r="G20" s="17">
        <v>161.75864791666666</v>
      </c>
      <c r="H20" s="18">
        <v>0.39411252777777783</v>
      </c>
      <c r="I20" s="64">
        <v>63.02825472</v>
      </c>
      <c r="J20" s="27">
        <f t="shared" si="0"/>
        <v>-62.501791666668964</v>
      </c>
      <c r="K20" s="76">
        <f t="shared" si="1"/>
        <v>23.659783333333337</v>
      </c>
      <c r="L20" s="28">
        <f t="shared" si="2"/>
        <v>66.82961640136902</v>
      </c>
      <c r="M20" s="93">
        <f t="shared" si="3"/>
        <v>148305986.77288088</v>
      </c>
      <c r="N20" s="37">
        <f t="shared" si="4"/>
        <v>402003.0325598208</v>
      </c>
      <c r="O20" s="34">
        <f t="shared" si="8"/>
        <v>14.942874526173203</v>
      </c>
      <c r="P20" s="72">
        <f t="shared" si="9"/>
        <v>0.2664259568451846</v>
      </c>
      <c r="Q20" s="74">
        <f t="shared" si="10"/>
        <v>38.56655419480971</v>
      </c>
      <c r="R20" s="68">
        <f t="shared" si="11"/>
        <v>53.50942872098291</v>
      </c>
      <c r="S20" s="80">
        <f t="shared" si="5"/>
        <v>23.62367966863651</v>
      </c>
      <c r="T20" s="83">
        <f t="shared" si="6"/>
        <v>3305.195085054679</v>
      </c>
      <c r="U20" s="87">
        <f t="shared" si="12"/>
        <v>1747.4188918310065</v>
      </c>
    </row>
    <row r="21" spans="1:21" ht="12.75">
      <c r="A21" s="41">
        <v>39144</v>
      </c>
      <c r="B21" s="42">
        <v>0.8767304189435338</v>
      </c>
      <c r="C21" s="43">
        <f t="shared" si="7"/>
        <v>0.8767304189435338</v>
      </c>
      <c r="D21" s="17">
        <v>162.80069244444445</v>
      </c>
      <c r="E21" s="18">
        <v>-0.00021719444444444444</v>
      </c>
      <c r="F21" s="62">
        <v>0.99136437</v>
      </c>
      <c r="G21" s="17">
        <v>161.76283163888888</v>
      </c>
      <c r="H21" s="18">
        <v>0.39372622222222226</v>
      </c>
      <c r="I21" s="64">
        <v>63.02837019</v>
      </c>
      <c r="J21" s="27">
        <f t="shared" si="0"/>
        <v>-62.27164833333404</v>
      </c>
      <c r="K21" s="76">
        <f t="shared" si="1"/>
        <v>23.636605000000003</v>
      </c>
      <c r="L21" s="28">
        <f t="shared" si="2"/>
        <v>66.6062022248863</v>
      </c>
      <c r="M21" s="93">
        <f t="shared" si="3"/>
        <v>148305998.74071053</v>
      </c>
      <c r="N21" s="37">
        <f t="shared" si="4"/>
        <v>402003.7690436466</v>
      </c>
      <c r="O21" s="34">
        <f t="shared" si="8"/>
        <v>14.942847150691609</v>
      </c>
      <c r="P21" s="72">
        <f t="shared" si="9"/>
        <v>0.26642593534528924</v>
      </c>
      <c r="Q21" s="74">
        <f t="shared" si="10"/>
        <v>38.566386746240525</v>
      </c>
      <c r="R21" s="68">
        <f t="shared" si="11"/>
        <v>53.50923389693213</v>
      </c>
      <c r="S21" s="80">
        <f t="shared" si="5"/>
        <v>23.623539595548916</v>
      </c>
      <c r="T21" s="83">
        <f t="shared" si="6"/>
        <v>3279.094310227865</v>
      </c>
      <c r="U21" s="87">
        <f t="shared" si="12"/>
        <v>1747.4188918279574</v>
      </c>
    </row>
    <row r="22" spans="1:21" ht="12.75">
      <c r="A22" s="41">
        <v>39144</v>
      </c>
      <c r="B22" s="42">
        <v>0.8770833333333333</v>
      </c>
      <c r="C22" s="43">
        <f t="shared" si="7"/>
        <v>0.8770833333333333</v>
      </c>
      <c r="D22" s="17">
        <v>162.8010404722222</v>
      </c>
      <c r="E22" s="18">
        <v>-0.00021716666666666667</v>
      </c>
      <c r="F22" s="62">
        <v>0.99136446</v>
      </c>
      <c r="G22" s="17">
        <v>161.76701536111113</v>
      </c>
      <c r="H22" s="18">
        <v>0.3933399166666667</v>
      </c>
      <c r="I22" s="64">
        <v>63.02848564</v>
      </c>
      <c r="J22" s="27">
        <f t="shared" si="0"/>
        <v>-62.041506666664645</v>
      </c>
      <c r="K22" s="76">
        <f t="shared" si="1"/>
        <v>23.613425</v>
      </c>
      <c r="L22" s="28">
        <f t="shared" si="2"/>
        <v>66.38284305607772</v>
      </c>
      <c r="M22" s="93">
        <f t="shared" si="3"/>
        <v>148306012.20451888</v>
      </c>
      <c r="N22" s="37">
        <f t="shared" si="4"/>
        <v>402004.5053999096</v>
      </c>
      <c r="O22" s="34">
        <f t="shared" si="8"/>
        <v>14.942819780051865</v>
      </c>
      <c r="P22" s="72">
        <f t="shared" si="9"/>
        <v>0.2664259111579112</v>
      </c>
      <c r="Q22" s="74">
        <f t="shared" si="10"/>
        <v>38.56621972422585</v>
      </c>
      <c r="R22" s="68">
        <f t="shared" si="11"/>
        <v>53.509039504277716</v>
      </c>
      <c r="S22" s="80">
        <f t="shared" si="5"/>
        <v>23.62339994417399</v>
      </c>
      <c r="T22" s="83">
        <f t="shared" si="6"/>
        <v>3252.999807736109</v>
      </c>
      <c r="U22" s="87">
        <f t="shared" si="12"/>
        <v>1747.4188918245272</v>
      </c>
    </row>
    <row r="23" spans="1:21" ht="12.75">
      <c r="A23" s="41">
        <v>39144</v>
      </c>
      <c r="B23" s="42">
        <v>0.8774248633879781</v>
      </c>
      <c r="C23" s="43">
        <f t="shared" si="7"/>
        <v>0.8774248633879781</v>
      </c>
      <c r="D23" s="17">
        <v>162.80138847222224</v>
      </c>
      <c r="E23" s="18">
        <v>-0.00021716666666666667</v>
      </c>
      <c r="F23" s="62">
        <v>0.99136455</v>
      </c>
      <c r="G23" s="17">
        <v>161.77119908333336</v>
      </c>
      <c r="H23" s="18">
        <v>0.39295361111111116</v>
      </c>
      <c r="I23" s="64">
        <v>63.02860109</v>
      </c>
      <c r="J23" s="27">
        <f t="shared" si="0"/>
        <v>-61.811363333333134</v>
      </c>
      <c r="K23" s="76">
        <f t="shared" si="1"/>
        <v>23.59024666666667</v>
      </c>
      <c r="L23" s="28">
        <f t="shared" si="2"/>
        <v>66.15953751077528</v>
      </c>
      <c r="M23" s="93">
        <f t="shared" si="3"/>
        <v>148306025.6683272</v>
      </c>
      <c r="N23" s="37">
        <f t="shared" si="4"/>
        <v>402005.2417561726</v>
      </c>
      <c r="O23" s="34">
        <f t="shared" si="8"/>
        <v>14.942792409512393</v>
      </c>
      <c r="P23" s="72">
        <f t="shared" si="9"/>
        <v>0.26642588697053754</v>
      </c>
      <c r="Q23" s="74">
        <f t="shared" si="10"/>
        <v>38.56605294964066</v>
      </c>
      <c r="R23" s="68">
        <f t="shared" si="11"/>
        <v>53.50884535915305</v>
      </c>
      <c r="S23" s="80">
        <f t="shared" si="5"/>
        <v>23.623260540128264</v>
      </c>
      <c r="T23" s="83">
        <f t="shared" si="6"/>
        <v>3226.9114378609747</v>
      </c>
      <c r="U23" s="87">
        <f t="shared" si="12"/>
        <v>1747.4188918210968</v>
      </c>
    </row>
    <row r="24" spans="1:21" ht="12.75">
      <c r="A24" s="41">
        <v>39144</v>
      </c>
      <c r="B24" s="42">
        <v>0.8777777777777778</v>
      </c>
      <c r="C24" s="43">
        <f t="shared" si="7"/>
        <v>0.8777777777777778</v>
      </c>
      <c r="D24" s="17">
        <v>162.8017365</v>
      </c>
      <c r="E24" s="18">
        <v>-0.00021713888888888887</v>
      </c>
      <c r="F24" s="62">
        <v>0.99136463</v>
      </c>
      <c r="G24" s="17">
        <v>161.77538275</v>
      </c>
      <c r="H24" s="18">
        <v>0.3925673055555556</v>
      </c>
      <c r="I24" s="64">
        <v>63.02871653</v>
      </c>
      <c r="J24" s="27">
        <f t="shared" si="0"/>
        <v>-61.581224999999904</v>
      </c>
      <c r="K24" s="76">
        <f t="shared" si="1"/>
        <v>23.56706666666667</v>
      </c>
      <c r="L24" s="28">
        <f t="shared" si="2"/>
        <v>65.93629118451918</v>
      </c>
      <c r="M24" s="93">
        <f t="shared" si="3"/>
        <v>148306037.63615686</v>
      </c>
      <c r="N24" s="37">
        <f t="shared" si="4"/>
        <v>402005.9780486542</v>
      </c>
      <c r="O24" s="34">
        <f t="shared" si="8"/>
        <v>14.942765041443945</v>
      </c>
      <c r="P24" s="72">
        <f t="shared" si="9"/>
        <v>0.26642586547065356</v>
      </c>
      <c r="Q24" s="74">
        <f t="shared" si="10"/>
        <v>38.56588627145311</v>
      </c>
      <c r="R24" s="68">
        <f t="shared" si="11"/>
        <v>53.50865131289706</v>
      </c>
      <c r="S24" s="80">
        <f t="shared" si="5"/>
        <v>23.623121230009165</v>
      </c>
      <c r="T24" s="83">
        <f t="shared" si="6"/>
        <v>3200.8298722651516</v>
      </c>
      <c r="U24" s="87">
        <f t="shared" si="12"/>
        <v>1747.4188918180478</v>
      </c>
    </row>
    <row r="25" spans="1:21" ht="12.75">
      <c r="A25" s="41">
        <v>39144</v>
      </c>
      <c r="B25" s="42">
        <v>0.8781193078324225</v>
      </c>
      <c r="C25" s="43">
        <f t="shared" si="7"/>
        <v>0.8781193078324225</v>
      </c>
      <c r="D25" s="17">
        <v>162.80208450000003</v>
      </c>
      <c r="E25" s="18">
        <v>-0.0002171111111111111</v>
      </c>
      <c r="F25" s="62">
        <v>0.99136472</v>
      </c>
      <c r="G25" s="17">
        <v>161.77956641666668</v>
      </c>
      <c r="H25" s="18">
        <v>0.39218097222222226</v>
      </c>
      <c r="I25" s="64">
        <v>63.02883196</v>
      </c>
      <c r="J25" s="27">
        <f aca="true" t="shared" si="13" ref="J25:J88">(G25-D25)*60</f>
        <v>-61.35108500000115</v>
      </c>
      <c r="K25" s="76">
        <f aca="true" t="shared" si="14" ref="K25:K88">(H25-E25)*60</f>
        <v>23.543885000000003</v>
      </c>
      <c r="L25" s="28">
        <f t="shared" si="2"/>
        <v>65.7130984061458</v>
      </c>
      <c r="M25" s="93">
        <f aca="true" t="shared" si="15" ref="M25:M88">F25*$F$9</f>
        <v>148306051.0999652</v>
      </c>
      <c r="N25" s="37">
        <f aca="true" t="shared" si="16" ref="N25:N88">I25*$F$5</f>
        <v>402006.7142773544</v>
      </c>
      <c r="O25" s="34">
        <f t="shared" si="8"/>
        <v>14.942737675846493</v>
      </c>
      <c r="P25" s="72">
        <f t="shared" si="9"/>
        <v>0.26642584128328817</v>
      </c>
      <c r="Q25" s="74">
        <f t="shared" si="10"/>
        <v>38.56572001019767</v>
      </c>
      <c r="R25" s="68">
        <f t="shared" si="11"/>
        <v>53.50845768604417</v>
      </c>
      <c r="S25" s="80">
        <f t="shared" si="5"/>
        <v>23.62298233435118</v>
      </c>
      <c r="T25" s="83">
        <f t="shared" si="6"/>
        <v>3174.7544104373665</v>
      </c>
      <c r="U25" s="87">
        <f aca="true" t="shared" si="17" ref="U25:U88">$F$3/COS(RADIANS(P25))</f>
        <v>1747.4188918146176</v>
      </c>
    </row>
    <row r="26" spans="1:21" ht="12.75">
      <c r="A26" s="41">
        <v>39144</v>
      </c>
      <c r="B26" s="42">
        <v>0.8784722222222222</v>
      </c>
      <c r="C26" s="43">
        <f t="shared" si="7"/>
        <v>0.8784722222222222</v>
      </c>
      <c r="D26" s="17">
        <v>162.8024325277778</v>
      </c>
      <c r="E26" s="18">
        <v>-0.0002171111111111111</v>
      </c>
      <c r="F26" s="62">
        <v>0.99136481</v>
      </c>
      <c r="G26" s="17">
        <v>161.78374991666666</v>
      </c>
      <c r="H26" s="18">
        <v>0.3917946666666667</v>
      </c>
      <c r="I26" s="64">
        <v>63.02894738</v>
      </c>
      <c r="J26" s="27">
        <f t="shared" si="13"/>
        <v>-61.120956666667894</v>
      </c>
      <c r="K26" s="76">
        <f t="shared" si="14"/>
        <v>23.52070666666667</v>
      </c>
      <c r="L26" s="28">
        <f t="shared" si="2"/>
        <v>65.48997398175297</v>
      </c>
      <c r="M26" s="93">
        <f t="shared" si="15"/>
        <v>148306064.56377357</v>
      </c>
      <c r="N26" s="37">
        <f t="shared" si="16"/>
        <v>402007.4504422732</v>
      </c>
      <c r="O26" s="34">
        <f t="shared" si="8"/>
        <v>14.942710312720012</v>
      </c>
      <c r="P26" s="72">
        <f aca="true" t="shared" si="18" ref="P26:P89">DEGREES(ASIN(($F$7-$F$5)/M26))</f>
        <v>0.26642581709592716</v>
      </c>
      <c r="Q26" s="74">
        <f t="shared" si="10"/>
        <v>38.56555400896131</v>
      </c>
      <c r="R26" s="68">
        <f t="shared" si="11"/>
        <v>53.50826432168132</v>
      </c>
      <c r="S26" s="80">
        <f t="shared" si="5"/>
        <v>23.622843696241297</v>
      </c>
      <c r="T26" s="83">
        <f t="shared" si="6"/>
        <v>3148.686802361093</v>
      </c>
      <c r="U26" s="87">
        <f t="shared" si="17"/>
        <v>1747.4188918111875</v>
      </c>
    </row>
    <row r="27" spans="1:21" ht="12.75">
      <c r="A27" s="41">
        <v>39144</v>
      </c>
      <c r="B27" s="42">
        <v>0.878813752276867</v>
      </c>
      <c r="C27" s="43">
        <f t="shared" si="7"/>
        <v>0.878813752276867</v>
      </c>
      <c r="D27" s="17">
        <v>162.80278052777777</v>
      </c>
      <c r="E27" s="18">
        <v>-0.00021708333333333332</v>
      </c>
      <c r="F27" s="62">
        <v>0.99136489</v>
      </c>
      <c r="G27" s="17">
        <v>161.78793355555555</v>
      </c>
      <c r="H27" s="18">
        <v>0.39140836111111116</v>
      </c>
      <c r="I27" s="64">
        <v>63.02906279</v>
      </c>
      <c r="J27" s="27">
        <f t="shared" si="13"/>
        <v>-60.89081833333296</v>
      </c>
      <c r="K27" s="76">
        <f t="shared" si="14"/>
        <v>23.49752666666667</v>
      </c>
      <c r="L27" s="28">
        <f t="shared" si="2"/>
        <v>65.26689647196125</v>
      </c>
      <c r="M27" s="93">
        <f t="shared" si="15"/>
        <v>148306076.53160325</v>
      </c>
      <c r="N27" s="37">
        <f t="shared" si="16"/>
        <v>402008.1865434106</v>
      </c>
      <c r="O27" s="34">
        <f t="shared" si="8"/>
        <v>14.942682952064477</v>
      </c>
      <c r="P27" s="72">
        <f t="shared" si="18"/>
        <v>0.26642579559605434</v>
      </c>
      <c r="Q27" s="74">
        <f t="shared" si="10"/>
        <v>38.56538809985035</v>
      </c>
      <c r="R27" s="68">
        <f t="shared" si="11"/>
        <v>53.508071051914825</v>
      </c>
      <c r="S27" s="80">
        <f t="shared" si="5"/>
        <v>23.622705147785876</v>
      </c>
      <c r="T27" s="83">
        <f t="shared" si="6"/>
        <v>3122.6245606553257</v>
      </c>
      <c r="U27" s="87">
        <f t="shared" si="17"/>
        <v>1747.4188918081384</v>
      </c>
    </row>
    <row r="28" spans="1:21" ht="12.75">
      <c r="A28" s="41">
        <v>39144</v>
      </c>
      <c r="B28" s="42">
        <v>0.8791666666666668</v>
      </c>
      <c r="C28" s="43">
        <f t="shared" si="7"/>
        <v>0.8791666666666668</v>
      </c>
      <c r="D28" s="17">
        <v>162.8031285555556</v>
      </c>
      <c r="E28" s="18">
        <v>-0.00021705555555555554</v>
      </c>
      <c r="F28" s="62">
        <v>0.99136498</v>
      </c>
      <c r="G28" s="17">
        <v>161.79211716666666</v>
      </c>
      <c r="H28" s="18">
        <v>0.3910220555555556</v>
      </c>
      <c r="I28" s="64">
        <v>63.02917819</v>
      </c>
      <c r="J28" s="27">
        <f t="shared" si="13"/>
        <v>-60.660683333335896</v>
      </c>
      <c r="K28" s="76">
        <f t="shared" si="14"/>
        <v>23.47434666666667</v>
      </c>
      <c r="L28" s="28">
        <f t="shared" si="2"/>
        <v>65.04387950363093</v>
      </c>
      <c r="M28" s="93">
        <f t="shared" si="15"/>
        <v>148306089.99541157</v>
      </c>
      <c r="N28" s="37">
        <f t="shared" si="16"/>
        <v>402008.92258076667</v>
      </c>
      <c r="O28" s="34">
        <f t="shared" si="8"/>
        <v>14.942655593879858</v>
      </c>
      <c r="P28" s="72">
        <f t="shared" si="18"/>
        <v>0.26642577140870166</v>
      </c>
      <c r="Q28" s="74">
        <f t="shared" si="10"/>
        <v>38.565222609248906</v>
      </c>
      <c r="R28" s="68">
        <f t="shared" si="11"/>
        <v>53.50787820312876</v>
      </c>
      <c r="S28" s="80">
        <f t="shared" si="5"/>
        <v>23.62256701536905</v>
      </c>
      <c r="T28" s="83">
        <f t="shared" si="6"/>
        <v>3096.5692408884997</v>
      </c>
      <c r="U28" s="87">
        <f t="shared" si="17"/>
        <v>1747.4188918047082</v>
      </c>
    </row>
    <row r="29" spans="1:21" ht="12.75">
      <c r="A29" s="41">
        <v>39144</v>
      </c>
      <c r="B29" s="42">
        <v>0.8795081967213115</v>
      </c>
      <c r="C29" s="43">
        <f t="shared" si="7"/>
        <v>0.8795081967213115</v>
      </c>
      <c r="D29" s="17">
        <v>162.80347655555556</v>
      </c>
      <c r="E29" s="18">
        <v>-0.00021705555555555554</v>
      </c>
      <c r="F29" s="62">
        <v>0.99136506</v>
      </c>
      <c r="G29" s="17">
        <v>161.7963007777778</v>
      </c>
      <c r="H29" s="18">
        <v>0.39063572222222226</v>
      </c>
      <c r="I29" s="64">
        <v>63.02929358</v>
      </c>
      <c r="J29" s="27">
        <f t="shared" si="13"/>
        <v>-60.43054666666649</v>
      </c>
      <c r="K29" s="76">
        <f t="shared" si="14"/>
        <v>23.45116666666667</v>
      </c>
      <c r="L29" s="28">
        <f t="shared" si="2"/>
        <v>64.82091900486303</v>
      </c>
      <c r="M29" s="93">
        <f t="shared" si="15"/>
        <v>148306101.96324122</v>
      </c>
      <c r="N29" s="37">
        <f t="shared" si="16"/>
        <v>402009.65855434124</v>
      </c>
      <c r="O29" s="34">
        <f t="shared" si="8"/>
        <v>14.942628238166137</v>
      </c>
      <c r="P29" s="72">
        <f t="shared" si="18"/>
        <v>0.2664257499088363</v>
      </c>
      <c r="Q29" s="74">
        <f t="shared" si="10"/>
        <v>38.56505721330803</v>
      </c>
      <c r="R29" s="68">
        <f t="shared" si="11"/>
        <v>53.50768545147417</v>
      </c>
      <c r="S29" s="80">
        <f t="shared" si="5"/>
        <v>23.622428975141894</v>
      </c>
      <c r="T29" s="83">
        <f t="shared" si="6"/>
        <v>3070.520404917008</v>
      </c>
      <c r="U29" s="87">
        <f t="shared" si="17"/>
        <v>1747.4188918016591</v>
      </c>
    </row>
    <row r="30" spans="1:21" ht="12.75">
      <c r="A30" s="41">
        <v>39144</v>
      </c>
      <c r="B30" s="42">
        <v>0.8798611111111111</v>
      </c>
      <c r="C30" s="43">
        <f t="shared" si="7"/>
        <v>0.8798611111111111</v>
      </c>
      <c r="D30" s="17">
        <v>162.80382458333332</v>
      </c>
      <c r="E30" s="18">
        <v>-0.00021702777777777776</v>
      </c>
      <c r="F30" s="62">
        <v>0.99136515</v>
      </c>
      <c r="G30" s="17">
        <v>161.80048436111113</v>
      </c>
      <c r="H30" s="18">
        <v>0.3902494166666667</v>
      </c>
      <c r="I30" s="64">
        <v>63.02940897</v>
      </c>
      <c r="J30" s="27">
        <f t="shared" si="13"/>
        <v>-60.20041333333154</v>
      </c>
      <c r="K30" s="76">
        <f t="shared" si="14"/>
        <v>23.427986666666666</v>
      </c>
      <c r="L30" s="28">
        <f t="shared" si="2"/>
        <v>64.59802023790738</v>
      </c>
      <c r="M30" s="93">
        <f t="shared" si="15"/>
        <v>148306115.42704958</v>
      </c>
      <c r="N30" s="37">
        <f t="shared" si="16"/>
        <v>402010.3945279158</v>
      </c>
      <c r="O30" s="34">
        <f t="shared" si="8"/>
        <v>14.942600882552572</v>
      </c>
      <c r="P30" s="72">
        <f t="shared" si="18"/>
        <v>0.26642572572149187</v>
      </c>
      <c r="Q30" s="74">
        <f t="shared" si="10"/>
        <v>38.56489222720609</v>
      </c>
      <c r="R30" s="68">
        <f t="shared" si="11"/>
        <v>53.507493109758656</v>
      </c>
      <c r="S30" s="80">
        <f t="shared" si="5"/>
        <v>23.622291344653515</v>
      </c>
      <c r="T30" s="83">
        <f t="shared" si="6"/>
        <v>3044.4786319255454</v>
      </c>
      <c r="U30" s="87">
        <f t="shared" si="17"/>
        <v>1747.4188917982287</v>
      </c>
    </row>
    <row r="31" spans="1:21" ht="12.75">
      <c r="A31" s="41">
        <v>39144</v>
      </c>
      <c r="B31" s="42">
        <v>0.8802026411657559</v>
      </c>
      <c r="C31" s="43">
        <f t="shared" si="7"/>
        <v>0.8802026411657559</v>
      </c>
      <c r="D31" s="17">
        <v>162.80417258333335</v>
      </c>
      <c r="E31" s="18">
        <v>-0.000217</v>
      </c>
      <c r="F31" s="62">
        <v>0.99136524</v>
      </c>
      <c r="G31" s="17">
        <v>161.80466794444445</v>
      </c>
      <c r="H31" s="18">
        <v>0.38986311111111116</v>
      </c>
      <c r="I31" s="64">
        <v>63.02952435</v>
      </c>
      <c r="J31" s="27">
        <f t="shared" si="13"/>
        <v>-59.97027833333448</v>
      </c>
      <c r="K31" s="76">
        <f t="shared" si="14"/>
        <v>23.404806666666673</v>
      </c>
      <c r="L31" s="28">
        <f t="shared" si="2"/>
        <v>64.37517915050707</v>
      </c>
      <c r="M31" s="93">
        <f t="shared" si="15"/>
        <v>148306128.89085793</v>
      </c>
      <c r="N31" s="37">
        <f t="shared" si="16"/>
        <v>402011.13043770904</v>
      </c>
      <c r="O31" s="34">
        <f t="shared" si="8"/>
        <v>14.94257352940986</v>
      </c>
      <c r="P31" s="72">
        <f t="shared" si="18"/>
        <v>0.26642570153415185</v>
      </c>
      <c r="Q31" s="74">
        <f t="shared" si="10"/>
        <v>38.564727496979124</v>
      </c>
      <c r="R31" s="68">
        <f t="shared" si="11"/>
        <v>53.50730102638899</v>
      </c>
      <c r="S31" s="80">
        <f t="shared" si="5"/>
        <v>23.622153967569265</v>
      </c>
      <c r="T31" s="83">
        <f t="shared" si="6"/>
        <v>3018.4434657094644</v>
      </c>
      <c r="U31" s="87">
        <f t="shared" si="17"/>
        <v>1747.4188917947986</v>
      </c>
    </row>
    <row r="32" spans="1:21" ht="12.75">
      <c r="A32" s="41">
        <v>39144</v>
      </c>
      <c r="B32" s="42">
        <v>0.8805555555555555</v>
      </c>
      <c r="C32" s="43">
        <f t="shared" si="7"/>
        <v>0.8805555555555555</v>
      </c>
      <c r="D32" s="17">
        <v>162.80452061111112</v>
      </c>
      <c r="E32" s="18">
        <v>-0.000217</v>
      </c>
      <c r="F32" s="62">
        <v>0.99136532</v>
      </c>
      <c r="G32" s="17">
        <v>161.8088515</v>
      </c>
      <c r="H32" s="18">
        <v>0.3894767777777778</v>
      </c>
      <c r="I32" s="64">
        <v>63.02963971</v>
      </c>
      <c r="J32" s="27">
        <f t="shared" si="13"/>
        <v>-59.74014666666676</v>
      </c>
      <c r="K32" s="76">
        <f t="shared" si="14"/>
        <v>23.38162666666667</v>
      </c>
      <c r="L32" s="28">
        <f t="shared" si="2"/>
        <v>64.15240101778326</v>
      </c>
      <c r="M32" s="93">
        <f t="shared" si="15"/>
        <v>148306140.85868758</v>
      </c>
      <c r="N32" s="37">
        <f t="shared" si="16"/>
        <v>402011.86621993943</v>
      </c>
      <c r="O32" s="34">
        <f t="shared" si="8"/>
        <v>14.942546181108668</v>
      </c>
      <c r="P32" s="72">
        <f t="shared" si="18"/>
        <v>0.2664256800342977</v>
      </c>
      <c r="Q32" s="74">
        <f t="shared" si="10"/>
        <v>38.564562871441936</v>
      </c>
      <c r="R32" s="68">
        <f t="shared" si="11"/>
        <v>53.507109052550604</v>
      </c>
      <c r="S32" s="80">
        <f t="shared" si="5"/>
        <v>23.62201669033327</v>
      </c>
      <c r="T32" s="83">
        <f t="shared" si="6"/>
        <v>2992.415540538146</v>
      </c>
      <c r="U32" s="87">
        <f t="shared" si="17"/>
        <v>1747.4188917917497</v>
      </c>
    </row>
    <row r="33" spans="1:21" ht="12.75">
      <c r="A33" s="41">
        <v>39144</v>
      </c>
      <c r="B33" s="42">
        <v>0.8808970856102003</v>
      </c>
      <c r="C33" s="43">
        <f t="shared" si="7"/>
        <v>0.8808970856102003</v>
      </c>
      <c r="D33" s="17">
        <v>162.80486861111115</v>
      </c>
      <c r="E33" s="18">
        <v>-0.00021697222222222221</v>
      </c>
      <c r="F33" s="62">
        <v>0.99136541</v>
      </c>
      <c r="G33" s="17">
        <v>161.81303505555556</v>
      </c>
      <c r="H33" s="18">
        <v>0.38909047222222226</v>
      </c>
      <c r="I33" s="64">
        <v>63.02975507</v>
      </c>
      <c r="J33" s="27">
        <f t="shared" si="13"/>
        <v>-59.51001333333522</v>
      </c>
      <c r="K33" s="76">
        <f t="shared" si="14"/>
        <v>23.35844666666667</v>
      </c>
      <c r="L33" s="28">
        <f t="shared" si="2"/>
        <v>63.92968180779053</v>
      </c>
      <c r="M33" s="93">
        <f t="shared" si="15"/>
        <v>148306154.32249594</v>
      </c>
      <c r="N33" s="37">
        <f t="shared" si="16"/>
        <v>402012.6020021698</v>
      </c>
      <c r="O33" s="34">
        <f t="shared" si="8"/>
        <v>14.942518832907579</v>
      </c>
      <c r="P33" s="72">
        <f t="shared" si="18"/>
        <v>0.266425655846966</v>
      </c>
      <c r="Q33" s="74">
        <f t="shared" si="10"/>
        <v>38.564398654340145</v>
      </c>
      <c r="R33" s="68">
        <f t="shared" si="11"/>
        <v>53.506917487247726</v>
      </c>
      <c r="S33" s="80">
        <f t="shared" si="5"/>
        <v>23.621879821432564</v>
      </c>
      <c r="T33" s="83">
        <f t="shared" si="6"/>
        <v>2966.394350503716</v>
      </c>
      <c r="U33" s="87">
        <f t="shared" si="17"/>
        <v>1747.4188917883196</v>
      </c>
    </row>
    <row r="34" spans="1:21" ht="12.75">
      <c r="A34" s="41">
        <v>39144</v>
      </c>
      <c r="B34" s="42">
        <v>0.88125</v>
      </c>
      <c r="C34" s="43">
        <f t="shared" si="7"/>
        <v>0.88125</v>
      </c>
      <c r="D34" s="17">
        <v>162.8052166388889</v>
      </c>
      <c r="E34" s="18">
        <v>-0.00021694444444444447</v>
      </c>
      <c r="F34" s="62">
        <v>0.99136549</v>
      </c>
      <c r="G34" s="17">
        <v>161.81721858333333</v>
      </c>
      <c r="H34" s="18">
        <v>0.38870413888888894</v>
      </c>
      <c r="I34" s="64">
        <v>63.02987042</v>
      </c>
      <c r="J34" s="27">
        <f t="shared" si="13"/>
        <v>-59.27988333333474</v>
      </c>
      <c r="K34" s="76">
        <f t="shared" si="14"/>
        <v>23.335265000000003</v>
      </c>
      <c r="L34" s="28">
        <f t="shared" si="2"/>
        <v>63.70702619863201</v>
      </c>
      <c r="M34" s="93">
        <f t="shared" si="15"/>
        <v>148306166.29032558</v>
      </c>
      <c r="N34" s="37">
        <f t="shared" si="16"/>
        <v>402013.3377206188</v>
      </c>
      <c r="O34" s="34">
        <f t="shared" si="8"/>
        <v>14.942491487177273</v>
      </c>
      <c r="P34" s="72">
        <f t="shared" si="18"/>
        <v>0.2664256343471193</v>
      </c>
      <c r="Q34" s="74">
        <f t="shared" si="10"/>
        <v>38.56423453307826</v>
      </c>
      <c r="R34" s="68">
        <f t="shared" si="11"/>
        <v>53.506726020255535</v>
      </c>
      <c r="S34" s="80">
        <f t="shared" si="5"/>
        <v>23.621743045900992</v>
      </c>
      <c r="T34" s="83">
        <f t="shared" si="6"/>
        <v>2940.380478931079</v>
      </c>
      <c r="U34" s="87">
        <f t="shared" si="17"/>
        <v>1747.4188917852703</v>
      </c>
    </row>
    <row r="35" spans="1:21" ht="12.75">
      <c r="A35" s="41">
        <v>39144</v>
      </c>
      <c r="B35" s="42">
        <v>0.8815915300546447</v>
      </c>
      <c r="C35" s="43">
        <f t="shared" si="7"/>
        <v>0.8815915300546447</v>
      </c>
      <c r="D35" s="17">
        <v>162.80556463888888</v>
      </c>
      <c r="E35" s="18">
        <v>-0.00021694444444444447</v>
      </c>
      <c r="F35" s="62">
        <v>0.99136558</v>
      </c>
      <c r="G35" s="17">
        <v>161.8214021111111</v>
      </c>
      <c r="H35" s="18">
        <v>0.38831783333333336</v>
      </c>
      <c r="I35" s="64">
        <v>63.02998576</v>
      </c>
      <c r="J35" s="27">
        <f t="shared" si="13"/>
        <v>-59.04975166666702</v>
      </c>
      <c r="K35" s="76">
        <f t="shared" si="14"/>
        <v>23.312086666666666</v>
      </c>
      <c r="L35" s="28">
        <f t="shared" si="2"/>
        <v>63.48443201040228</v>
      </c>
      <c r="M35" s="93">
        <f t="shared" si="15"/>
        <v>148306179.75413394</v>
      </c>
      <c r="N35" s="37">
        <f t="shared" si="16"/>
        <v>402014.0733752864</v>
      </c>
      <c r="O35" s="34">
        <f t="shared" si="8"/>
        <v>14.942464143917707</v>
      </c>
      <c r="P35" s="72">
        <f t="shared" si="18"/>
        <v>0.2664256101597959</v>
      </c>
      <c r="Q35" s="74">
        <f t="shared" si="10"/>
        <v>38.56407082925874</v>
      </c>
      <c r="R35" s="68">
        <f t="shared" si="11"/>
        <v>53.50653497317644</v>
      </c>
      <c r="S35" s="80">
        <f t="shared" si="5"/>
        <v>23.621606685341032</v>
      </c>
      <c r="T35" s="83">
        <f t="shared" si="6"/>
        <v>2914.3736334559962</v>
      </c>
      <c r="U35" s="87">
        <f t="shared" si="17"/>
        <v>1747.41889178184</v>
      </c>
    </row>
    <row r="36" spans="1:21" ht="12.75">
      <c r="A36" s="41">
        <v>39144</v>
      </c>
      <c r="B36" s="42">
        <v>0.8819444444444445</v>
      </c>
      <c r="C36" s="43">
        <f t="shared" si="7"/>
        <v>0.8819444444444445</v>
      </c>
      <c r="D36" s="17">
        <v>162.8059126666667</v>
      </c>
      <c r="E36" s="18">
        <v>-0.0002169166666666667</v>
      </c>
      <c r="F36" s="62">
        <v>0.99136567</v>
      </c>
      <c r="G36" s="17">
        <v>161.8255856111111</v>
      </c>
      <c r="H36" s="18">
        <v>0.3879315277777778</v>
      </c>
      <c r="I36" s="64">
        <v>63.03010109</v>
      </c>
      <c r="J36" s="27">
        <f t="shared" si="13"/>
        <v>-58.81962333333547</v>
      </c>
      <c r="K36" s="76">
        <f t="shared" si="14"/>
        <v>23.28890666666667</v>
      </c>
      <c r="L36" s="28">
        <f t="shared" si="2"/>
        <v>63.26190271443738</v>
      </c>
      <c r="M36" s="93">
        <f t="shared" si="15"/>
        <v>148306193.2179423</v>
      </c>
      <c r="N36" s="37">
        <f t="shared" si="16"/>
        <v>402014.8089661726</v>
      </c>
      <c r="O36" s="34">
        <f t="shared" si="8"/>
        <v>14.942436803128873</v>
      </c>
      <c r="P36" s="72">
        <f t="shared" si="18"/>
        <v>0.26642558597247684</v>
      </c>
      <c r="Q36" s="74">
        <f t="shared" si="10"/>
        <v>38.563907382482775</v>
      </c>
      <c r="R36" s="68">
        <f t="shared" si="11"/>
        <v>53.506344185611646</v>
      </c>
      <c r="S36" s="80">
        <f t="shared" si="5"/>
        <v>23.621470579353904</v>
      </c>
      <c r="T36" s="83">
        <f t="shared" si="6"/>
        <v>2888.374238963097</v>
      </c>
      <c r="U36" s="87">
        <f t="shared" si="17"/>
        <v>1747.41889177841</v>
      </c>
    </row>
    <row r="37" spans="1:21" ht="12.75">
      <c r="A37" s="41">
        <v>39144</v>
      </c>
      <c r="B37" s="42">
        <v>0.8822859744990893</v>
      </c>
      <c r="C37" s="43">
        <f t="shared" si="7"/>
        <v>0.8822859744990893</v>
      </c>
      <c r="D37" s="17">
        <v>162.80626066666667</v>
      </c>
      <c r="E37" s="18">
        <v>-0.00021688888888888891</v>
      </c>
      <c r="F37" s="62">
        <v>0.99136575</v>
      </c>
      <c r="G37" s="17">
        <v>161.82976908333333</v>
      </c>
      <c r="H37" s="18">
        <v>0.38754519444444446</v>
      </c>
      <c r="I37" s="64">
        <v>63.03021642</v>
      </c>
      <c r="J37" s="27">
        <f t="shared" si="13"/>
        <v>-58.58949500000051</v>
      </c>
      <c r="K37" s="76">
        <f t="shared" si="14"/>
        <v>23.265725</v>
      </c>
      <c r="L37" s="28">
        <f t="shared" si="2"/>
        <v>63.039435865359955</v>
      </c>
      <c r="M37" s="93">
        <f t="shared" si="15"/>
        <v>148306205.18577194</v>
      </c>
      <c r="N37" s="37">
        <f t="shared" si="16"/>
        <v>402015.54455705883</v>
      </c>
      <c r="O37" s="34">
        <f t="shared" si="8"/>
        <v>14.942409462440086</v>
      </c>
      <c r="P37" s="72">
        <f t="shared" si="18"/>
        <v>0.2664255644726413</v>
      </c>
      <c r="Q37" s="74">
        <f t="shared" si="10"/>
        <v>38.56374402196218</v>
      </c>
      <c r="R37" s="68">
        <f t="shared" si="11"/>
        <v>53.50615348440226</v>
      </c>
      <c r="S37" s="80">
        <f t="shared" si="5"/>
        <v>23.621334559522094</v>
      </c>
      <c r="T37" s="83">
        <f t="shared" si="6"/>
        <v>2862.382030073978</v>
      </c>
      <c r="U37" s="87">
        <f t="shared" si="17"/>
        <v>1747.4188917753609</v>
      </c>
    </row>
    <row r="38" spans="1:21" ht="12.75">
      <c r="A38" s="41">
        <v>39144</v>
      </c>
      <c r="B38" s="42">
        <v>0.8826388888888889</v>
      </c>
      <c r="C38" s="43">
        <f t="shared" si="7"/>
        <v>0.8826388888888889</v>
      </c>
      <c r="D38" s="17">
        <v>162.8066086666667</v>
      </c>
      <c r="E38" s="18">
        <v>-0.00021688888888888891</v>
      </c>
      <c r="F38" s="62">
        <v>0.99136584</v>
      </c>
      <c r="G38" s="17">
        <v>161.83395255555556</v>
      </c>
      <c r="H38" s="18">
        <v>0.38715886111111114</v>
      </c>
      <c r="I38" s="64">
        <v>63.03033173</v>
      </c>
      <c r="J38" s="27">
        <f t="shared" si="13"/>
        <v>-58.35936666666896</v>
      </c>
      <c r="K38" s="76">
        <f t="shared" si="14"/>
        <v>23.242545</v>
      </c>
      <c r="L38" s="28">
        <f t="shared" si="2"/>
        <v>62.81703336180006</v>
      </c>
      <c r="M38" s="93">
        <f t="shared" si="15"/>
        <v>148306218.6495803</v>
      </c>
      <c r="N38" s="37">
        <f t="shared" si="16"/>
        <v>402016.2800203822</v>
      </c>
      <c r="O38" s="34">
        <f t="shared" si="8"/>
        <v>14.942382126592623</v>
      </c>
      <c r="P38" s="72">
        <f t="shared" si="18"/>
        <v>0.26642554028533066</v>
      </c>
      <c r="Q38" s="74">
        <f t="shared" si="10"/>
        <v>38.563581087799626</v>
      </c>
      <c r="R38" s="68">
        <f t="shared" si="11"/>
        <v>53.50596321439225</v>
      </c>
      <c r="S38" s="80">
        <f t="shared" si="5"/>
        <v>23.621198961207003</v>
      </c>
      <c r="T38" s="83">
        <f t="shared" si="6"/>
        <v>2836.397188314465</v>
      </c>
      <c r="U38" s="87">
        <f t="shared" si="17"/>
        <v>1747.4188917719307</v>
      </c>
    </row>
    <row r="39" spans="1:21" ht="12.75">
      <c r="A39" s="41">
        <v>39144</v>
      </c>
      <c r="B39" s="42">
        <v>0.8829804189435336</v>
      </c>
      <c r="C39" s="43">
        <f t="shared" si="7"/>
        <v>0.8829804189435336</v>
      </c>
      <c r="D39" s="17">
        <v>162.80695669444447</v>
      </c>
      <c r="E39" s="18">
        <v>-0.00021686111111111108</v>
      </c>
      <c r="F39" s="62">
        <v>0.99136593</v>
      </c>
      <c r="G39" s="17">
        <v>161.83813600000002</v>
      </c>
      <c r="H39" s="18">
        <v>0.38677255555555556</v>
      </c>
      <c r="I39" s="64">
        <v>63.03044704</v>
      </c>
      <c r="J39" s="27">
        <f t="shared" si="13"/>
        <v>-58.12924166666676</v>
      </c>
      <c r="K39" s="76">
        <f t="shared" si="14"/>
        <v>23.219365000000003</v>
      </c>
      <c r="L39" s="28">
        <f t="shared" si="2"/>
        <v>62.59469836519651</v>
      </c>
      <c r="M39" s="93">
        <f t="shared" si="15"/>
        <v>148306232.11338866</v>
      </c>
      <c r="N39" s="37">
        <f t="shared" si="16"/>
        <v>402017.0154837056</v>
      </c>
      <c r="O39" s="34">
        <f t="shared" si="8"/>
        <v>14.942354790845174</v>
      </c>
      <c r="P39" s="72">
        <f t="shared" si="18"/>
        <v>0.2664255160980243</v>
      </c>
      <c r="Q39" s="74">
        <f t="shared" si="10"/>
        <v>38.56341840218006</v>
      </c>
      <c r="R39" s="68">
        <f t="shared" si="11"/>
        <v>53.505773193025234</v>
      </c>
      <c r="S39" s="80">
        <f t="shared" si="5"/>
        <v>23.62106361133489</v>
      </c>
      <c r="T39" s="83">
        <f t="shared" si="6"/>
        <v>2810.4201052732496</v>
      </c>
      <c r="U39" s="87">
        <f t="shared" si="17"/>
        <v>1747.4188917685005</v>
      </c>
    </row>
    <row r="40" spans="1:21" ht="12.75">
      <c r="A40" s="41">
        <v>39144</v>
      </c>
      <c r="B40" s="42">
        <v>0.8833333333333333</v>
      </c>
      <c r="C40" s="43">
        <f t="shared" si="7"/>
        <v>0.8833333333333333</v>
      </c>
      <c r="D40" s="17">
        <v>162.80730469444444</v>
      </c>
      <c r="E40" s="18">
        <v>-0.0002168333333333333</v>
      </c>
      <c r="F40" s="62">
        <v>0.99136601</v>
      </c>
      <c r="G40" s="17">
        <v>161.84231944444446</v>
      </c>
      <c r="H40" s="18">
        <v>0.38638622222222224</v>
      </c>
      <c r="I40" s="64">
        <v>63.03056233</v>
      </c>
      <c r="J40" s="27">
        <f t="shared" si="13"/>
        <v>-57.89911499999903</v>
      </c>
      <c r="K40" s="76">
        <f t="shared" si="14"/>
        <v>23.196183333333334</v>
      </c>
      <c r="L40" s="28">
        <f t="shared" si="2"/>
        <v>62.37242629955803</v>
      </c>
      <c r="M40" s="93">
        <f t="shared" si="15"/>
        <v>148306244.0812183</v>
      </c>
      <c r="N40" s="37">
        <f t="shared" si="16"/>
        <v>402017.75081946625</v>
      </c>
      <c r="O40" s="34">
        <f t="shared" si="8"/>
        <v>14.942327459938976</v>
      </c>
      <c r="P40" s="72">
        <f t="shared" si="18"/>
        <v>0.26642549459820014</v>
      </c>
      <c r="Q40" s="74">
        <f t="shared" si="10"/>
        <v>38.56325581966249</v>
      </c>
      <c r="R40" s="68">
        <f t="shared" si="11"/>
        <v>53.50558327960147</v>
      </c>
      <c r="S40" s="80">
        <f t="shared" si="5"/>
        <v>23.62092835972351</v>
      </c>
      <c r="T40" s="83">
        <f t="shared" si="6"/>
        <v>2784.4502620891744</v>
      </c>
      <c r="U40" s="87">
        <f t="shared" si="17"/>
        <v>1747.4188917654517</v>
      </c>
    </row>
    <row r="41" spans="1:21" ht="12.75">
      <c r="A41" s="41">
        <v>39144</v>
      </c>
      <c r="B41" s="42">
        <v>0.8836748633879781</v>
      </c>
      <c r="C41" s="43">
        <f t="shared" si="7"/>
        <v>0.8836748633879781</v>
      </c>
      <c r="D41" s="17">
        <v>162.80765272222226</v>
      </c>
      <c r="E41" s="18">
        <v>-0.0002168333333333333</v>
      </c>
      <c r="F41" s="62">
        <v>0.9913661</v>
      </c>
      <c r="G41" s="17">
        <v>161.84650286111113</v>
      </c>
      <c r="H41" s="18">
        <v>0.38599991666666666</v>
      </c>
      <c r="I41" s="64">
        <v>63.03067762</v>
      </c>
      <c r="J41" s="27">
        <f t="shared" si="13"/>
        <v>-57.668991666667466</v>
      </c>
      <c r="K41" s="76">
        <f t="shared" si="14"/>
        <v>23.173005</v>
      </c>
      <c r="L41" s="28">
        <f t="shared" si="2"/>
        <v>62.150224364046515</v>
      </c>
      <c r="M41" s="93">
        <f t="shared" si="15"/>
        <v>148306257.54502666</v>
      </c>
      <c r="N41" s="37">
        <f t="shared" si="16"/>
        <v>402018.4861552268</v>
      </c>
      <c r="O41" s="34">
        <f t="shared" si="8"/>
        <v>14.942300129132763</v>
      </c>
      <c r="P41" s="72">
        <f t="shared" si="18"/>
        <v>0.2664254704109021</v>
      </c>
      <c r="Q41" s="74">
        <f t="shared" si="10"/>
        <v>38.56309364724841</v>
      </c>
      <c r="R41" s="68">
        <f t="shared" si="11"/>
        <v>53.50539377638117</v>
      </c>
      <c r="S41" s="80">
        <f t="shared" si="5"/>
        <v>23.620793518115647</v>
      </c>
      <c r="T41" s="83">
        <f t="shared" si="6"/>
        <v>2758.4884658413384</v>
      </c>
      <c r="U41" s="87">
        <f t="shared" si="17"/>
        <v>1747.4188917620213</v>
      </c>
    </row>
    <row r="42" spans="1:21" ht="12.75">
      <c r="A42" s="41">
        <v>39144</v>
      </c>
      <c r="B42" s="42">
        <v>0.8840277777777777</v>
      </c>
      <c r="C42" s="43">
        <f t="shared" si="7"/>
        <v>0.8840277777777777</v>
      </c>
      <c r="D42" s="17">
        <v>162.80800072222223</v>
      </c>
      <c r="E42" s="18">
        <v>-0.00021680555555555556</v>
      </c>
      <c r="F42" s="62">
        <v>0.99136618</v>
      </c>
      <c r="G42" s="17">
        <v>161.85068608333333</v>
      </c>
      <c r="H42" s="18">
        <v>0.38561358333333334</v>
      </c>
      <c r="I42" s="64">
        <v>63.0307929</v>
      </c>
      <c r="J42" s="27">
        <f t="shared" si="13"/>
        <v>-57.43887833333417</v>
      </c>
      <c r="K42" s="76">
        <f t="shared" si="14"/>
        <v>23.149823333333334</v>
      </c>
      <c r="L42" s="28">
        <f t="shared" si="2"/>
        <v>61.928096964195554</v>
      </c>
      <c r="M42" s="93">
        <f t="shared" si="15"/>
        <v>148306269.5128563</v>
      </c>
      <c r="N42" s="37">
        <f t="shared" si="16"/>
        <v>402019.221427206</v>
      </c>
      <c r="O42" s="34">
        <f t="shared" si="8"/>
        <v>14.94227280079713</v>
      </c>
      <c r="P42" s="72">
        <f t="shared" si="18"/>
        <v>0.26642544891108527</v>
      </c>
      <c r="Q42" s="74">
        <f t="shared" si="10"/>
        <v>38.562931572192014</v>
      </c>
      <c r="R42" s="68">
        <f t="shared" si="11"/>
        <v>53.50520437298914</v>
      </c>
      <c r="S42" s="80">
        <f t="shared" si="5"/>
        <v>23.620658771394883</v>
      </c>
      <c r="T42" s="83">
        <f t="shared" si="6"/>
        <v>2732.535268047277</v>
      </c>
      <c r="U42" s="87">
        <f t="shared" si="17"/>
        <v>1747.4188917589722</v>
      </c>
    </row>
    <row r="43" spans="1:21" ht="12.75">
      <c r="A43" s="41">
        <v>39144</v>
      </c>
      <c r="B43" s="42">
        <v>0.8843693078324225</v>
      </c>
      <c r="C43" s="43">
        <f t="shared" si="7"/>
        <v>0.8843693078324225</v>
      </c>
      <c r="D43" s="17">
        <v>162.80834875</v>
      </c>
      <c r="E43" s="18">
        <v>-0.00021680555555555556</v>
      </c>
      <c r="F43" s="62">
        <v>0.99136627</v>
      </c>
      <c r="G43" s="17">
        <v>161.85486947222222</v>
      </c>
      <c r="H43" s="18">
        <v>0.38522725</v>
      </c>
      <c r="I43" s="64">
        <v>63.03090817</v>
      </c>
      <c r="J43" s="27">
        <f t="shared" si="13"/>
        <v>-57.20875666666643</v>
      </c>
      <c r="K43" s="76">
        <f t="shared" si="14"/>
        <v>23.126643333333334</v>
      </c>
      <c r="L43" s="28">
        <f t="shared" si="2"/>
        <v>61.70602967374114</v>
      </c>
      <c r="M43" s="93">
        <f t="shared" si="15"/>
        <v>148306282.97666466</v>
      </c>
      <c r="N43" s="37">
        <f t="shared" si="16"/>
        <v>402019.9566354038</v>
      </c>
      <c r="O43" s="34">
        <f t="shared" si="8"/>
        <v>14.942245474932049</v>
      </c>
      <c r="P43" s="72">
        <f t="shared" si="18"/>
        <v>0.26642542472379555</v>
      </c>
      <c r="Q43" s="74">
        <f t="shared" si="10"/>
        <v>38.56276991259214</v>
      </c>
      <c r="R43" s="68">
        <f t="shared" si="11"/>
        <v>53.50501538752419</v>
      </c>
      <c r="S43" s="80">
        <f t="shared" si="5"/>
        <v>23.620524437660087</v>
      </c>
      <c r="T43" s="83">
        <f t="shared" si="6"/>
        <v>2706.588944572117</v>
      </c>
      <c r="U43" s="87">
        <f t="shared" si="17"/>
        <v>1747.418891755542</v>
      </c>
    </row>
    <row r="44" spans="1:21" ht="12.75">
      <c r="A44" s="41">
        <v>39144</v>
      </c>
      <c r="B44" s="42">
        <v>0.8847222222222223</v>
      </c>
      <c r="C44" s="43">
        <f t="shared" si="7"/>
        <v>0.8847222222222223</v>
      </c>
      <c r="D44" s="17">
        <v>162.80869675000002</v>
      </c>
      <c r="E44" s="18">
        <v>-0.00021677777777777779</v>
      </c>
      <c r="F44" s="62">
        <v>0.99136636</v>
      </c>
      <c r="G44" s="17">
        <v>161.8590528611111</v>
      </c>
      <c r="H44" s="18">
        <v>0.38484094444444444</v>
      </c>
      <c r="I44" s="64">
        <v>63.03102343</v>
      </c>
      <c r="J44" s="27">
        <f t="shared" si="13"/>
        <v>-56.97863333333487</v>
      </c>
      <c r="K44" s="76">
        <f t="shared" si="14"/>
        <v>23.103463333333334</v>
      </c>
      <c r="L44" s="28">
        <f t="shared" si="2"/>
        <v>61.48402878765113</v>
      </c>
      <c r="M44" s="93">
        <f t="shared" si="15"/>
        <v>148306296.44047302</v>
      </c>
      <c r="N44" s="37">
        <f t="shared" si="16"/>
        <v>402020.6917798202</v>
      </c>
      <c r="O44" s="34">
        <f t="shared" si="8"/>
        <v>14.9422181515375</v>
      </c>
      <c r="P44" s="72">
        <f t="shared" si="18"/>
        <v>0.26642540053651015</v>
      </c>
      <c r="Q44" s="74">
        <f t="shared" si="10"/>
        <v>38.56260850882753</v>
      </c>
      <c r="R44" s="68">
        <f t="shared" si="11"/>
        <v>53.504826660365026</v>
      </c>
      <c r="S44" s="80">
        <f t="shared" si="5"/>
        <v>23.62039035729003</v>
      </c>
      <c r="T44" s="83">
        <f t="shared" si="6"/>
        <v>2680.6502504324335</v>
      </c>
      <c r="U44" s="87">
        <f t="shared" si="17"/>
        <v>1747.418891752112</v>
      </c>
    </row>
    <row r="45" spans="1:21" ht="12.75">
      <c r="A45" s="41">
        <v>39144</v>
      </c>
      <c r="B45" s="42">
        <v>0.8850637522768671</v>
      </c>
      <c r="C45" s="43">
        <f t="shared" si="7"/>
        <v>0.8850637522768671</v>
      </c>
      <c r="D45" s="17">
        <v>162.80904477777779</v>
      </c>
      <c r="E45" s="18">
        <v>-0.00021675</v>
      </c>
      <c r="F45" s="62">
        <v>0.99136644</v>
      </c>
      <c r="G45" s="17">
        <v>161.8632362222222</v>
      </c>
      <c r="H45" s="18">
        <v>0.3844546111111111</v>
      </c>
      <c r="I45" s="64">
        <v>63.03113869</v>
      </c>
      <c r="J45" s="27">
        <f t="shared" si="13"/>
        <v>-56.74851333333436</v>
      </c>
      <c r="K45" s="76">
        <f t="shared" si="14"/>
        <v>23.080281666666668</v>
      </c>
      <c r="L45" s="28">
        <f t="shared" si="2"/>
        <v>61.2620990503958</v>
      </c>
      <c r="M45" s="93">
        <f t="shared" si="15"/>
        <v>148306308.40830266</v>
      </c>
      <c r="N45" s="37">
        <f t="shared" si="16"/>
        <v>402021.4269242366</v>
      </c>
      <c r="O45" s="34">
        <f t="shared" si="8"/>
        <v>14.942190828242873</v>
      </c>
      <c r="P45" s="72">
        <f t="shared" si="18"/>
        <v>0.2664253790367046</v>
      </c>
      <c r="Q45" s="74">
        <f t="shared" si="10"/>
        <v>38.562447192159595</v>
      </c>
      <c r="R45" s="68">
        <f t="shared" si="11"/>
        <v>53.50463802040247</v>
      </c>
      <c r="S45" s="80">
        <f t="shared" si="5"/>
        <v>23.620256363916724</v>
      </c>
      <c r="T45" s="83">
        <f t="shared" si="6"/>
        <v>2654.71976081111</v>
      </c>
      <c r="U45" s="87">
        <f t="shared" si="17"/>
        <v>1747.4188917490628</v>
      </c>
    </row>
    <row r="46" spans="1:21" ht="12.75">
      <c r="A46" s="41">
        <v>39144</v>
      </c>
      <c r="B46" s="42">
        <v>0.8854166666666666</v>
      </c>
      <c r="C46" s="43">
        <f t="shared" si="7"/>
        <v>0.8854166666666666</v>
      </c>
      <c r="D46" s="17">
        <v>162.80939277777782</v>
      </c>
      <c r="E46" s="18">
        <v>-0.00021675</v>
      </c>
      <c r="F46" s="62">
        <v>0.99136653</v>
      </c>
      <c r="G46" s="17">
        <v>161.86741955555556</v>
      </c>
      <c r="H46" s="18">
        <v>0.3840682777777778</v>
      </c>
      <c r="I46" s="64">
        <v>63.03125393</v>
      </c>
      <c r="J46" s="27">
        <f t="shared" si="13"/>
        <v>-56.51839333333555</v>
      </c>
      <c r="K46" s="76">
        <f t="shared" si="14"/>
        <v>23.057101666666668</v>
      </c>
      <c r="L46" s="28">
        <f t="shared" si="2"/>
        <v>61.040239374931545</v>
      </c>
      <c r="M46" s="93">
        <f t="shared" si="15"/>
        <v>148306321.872111</v>
      </c>
      <c r="N46" s="37">
        <f t="shared" si="16"/>
        <v>402022.1619410902</v>
      </c>
      <c r="O46" s="34">
        <f t="shared" si="8"/>
        <v>14.942163509789308</v>
      </c>
      <c r="P46" s="72">
        <f t="shared" si="18"/>
        <v>0.26642535484942753</v>
      </c>
      <c r="Q46" s="74">
        <f t="shared" si="10"/>
        <v>38.56228630180688</v>
      </c>
      <c r="R46" s="68">
        <f t="shared" si="11"/>
        <v>53.50444981159619</v>
      </c>
      <c r="S46" s="80">
        <f t="shared" si="5"/>
        <v>23.62012279201757</v>
      </c>
      <c r="T46" s="83">
        <f t="shared" si="6"/>
        <v>2628.7973082420003</v>
      </c>
      <c r="U46" s="87">
        <f t="shared" si="17"/>
        <v>1747.4188917456327</v>
      </c>
    </row>
    <row r="47" spans="1:21" ht="12.75">
      <c r="A47" s="41">
        <v>39144</v>
      </c>
      <c r="B47" s="42">
        <v>0.8857581967213114</v>
      </c>
      <c r="C47" s="43">
        <f t="shared" si="7"/>
        <v>0.8857581967213114</v>
      </c>
      <c r="D47" s="17">
        <v>162.80974080555558</v>
      </c>
      <c r="E47" s="18">
        <v>-0.00021672222222222223</v>
      </c>
      <c r="F47" s="62">
        <v>0.99136662</v>
      </c>
      <c r="G47" s="17">
        <v>161.8716028888889</v>
      </c>
      <c r="H47" s="18">
        <v>0.3836819722222222</v>
      </c>
      <c r="I47" s="64">
        <v>63.03136916</v>
      </c>
      <c r="J47" s="27">
        <f t="shared" si="13"/>
        <v>-56.28827500000057</v>
      </c>
      <c r="K47" s="76">
        <f t="shared" si="14"/>
        <v>23.033921666666668</v>
      </c>
      <c r="L47" s="28">
        <f t="shared" si="2"/>
        <v>60.81845143758829</v>
      </c>
      <c r="M47" s="93">
        <f t="shared" si="15"/>
        <v>148306335.33591935</v>
      </c>
      <c r="N47" s="37">
        <f t="shared" si="16"/>
        <v>402022.8968941624</v>
      </c>
      <c r="O47" s="34">
        <f t="shared" si="8"/>
        <v>14.942136193806185</v>
      </c>
      <c r="P47" s="72">
        <f t="shared" si="18"/>
        <v>0.2664253306621549</v>
      </c>
      <c r="Q47" s="74">
        <f t="shared" si="10"/>
        <v>38.562125668148596</v>
      </c>
      <c r="R47" s="68">
        <f t="shared" si="11"/>
        <v>53.50426186195478</v>
      </c>
      <c r="S47" s="80">
        <f t="shared" si="5"/>
        <v>23.61998947434241</v>
      </c>
      <c r="T47" s="83">
        <f t="shared" si="6"/>
        <v>2602.883109205365</v>
      </c>
      <c r="U47" s="87">
        <f t="shared" si="17"/>
        <v>1747.4188917422025</v>
      </c>
    </row>
    <row r="48" spans="1:21" ht="12.75">
      <c r="A48" s="41">
        <v>39144</v>
      </c>
      <c r="B48" s="42">
        <v>0.8861111111111111</v>
      </c>
      <c r="C48" s="43">
        <f t="shared" si="7"/>
        <v>0.8861111111111111</v>
      </c>
      <c r="D48" s="17">
        <v>162.81008880555555</v>
      </c>
      <c r="E48" s="18">
        <v>-0.00021669444444444446</v>
      </c>
      <c r="F48" s="62">
        <v>0.9913667</v>
      </c>
      <c r="G48" s="17">
        <v>161.87578619444446</v>
      </c>
      <c r="H48" s="18">
        <v>0.38329563888888885</v>
      </c>
      <c r="I48" s="64">
        <v>63.03148439</v>
      </c>
      <c r="J48" s="27">
        <f t="shared" si="13"/>
        <v>-56.05815666666558</v>
      </c>
      <c r="K48" s="76">
        <f t="shared" si="14"/>
        <v>23.01074</v>
      </c>
      <c r="L48" s="28">
        <f t="shared" si="2"/>
        <v>60.59673383246823</v>
      </c>
      <c r="M48" s="93">
        <f t="shared" si="15"/>
        <v>148306347.30374902</v>
      </c>
      <c r="N48" s="37">
        <f t="shared" si="16"/>
        <v>402023.6318472346</v>
      </c>
      <c r="O48" s="34">
        <f t="shared" si="8"/>
        <v>14.942108877922937</v>
      </c>
      <c r="P48" s="72">
        <f t="shared" si="18"/>
        <v>0.2664253091623606</v>
      </c>
      <c r="Q48" s="74">
        <f t="shared" si="10"/>
        <v>38.5619651206954</v>
      </c>
      <c r="R48" s="68">
        <f t="shared" si="11"/>
        <v>53.50407399861834</v>
      </c>
      <c r="S48" s="80">
        <f t="shared" si="5"/>
        <v>23.61985624277246</v>
      </c>
      <c r="T48" s="83">
        <f t="shared" si="6"/>
        <v>2576.9770198052556</v>
      </c>
      <c r="U48" s="87">
        <f t="shared" si="17"/>
        <v>1747.4188917391534</v>
      </c>
    </row>
    <row r="49" spans="1:21" ht="12.75">
      <c r="A49" s="41">
        <v>39144</v>
      </c>
      <c r="B49" s="42">
        <v>0.8864526411657558</v>
      </c>
      <c r="C49" s="43">
        <f t="shared" si="7"/>
        <v>0.8864526411657558</v>
      </c>
      <c r="D49" s="17">
        <v>162.81043680555558</v>
      </c>
      <c r="E49" s="18">
        <v>-0.00021669444444444446</v>
      </c>
      <c r="F49" s="62">
        <v>0.99136679</v>
      </c>
      <c r="G49" s="17">
        <v>161.87996950000002</v>
      </c>
      <c r="H49" s="18">
        <v>0.3829093055555555</v>
      </c>
      <c r="I49" s="64">
        <v>63.03159961</v>
      </c>
      <c r="J49" s="27">
        <f t="shared" si="13"/>
        <v>-55.82803833333401</v>
      </c>
      <c r="K49" s="76">
        <f t="shared" si="14"/>
        <v>22.98756</v>
      </c>
      <c r="L49" s="28">
        <f t="shared" si="2"/>
        <v>60.37508860549957</v>
      </c>
      <c r="M49" s="93">
        <f t="shared" si="15"/>
        <v>148306360.76755738</v>
      </c>
      <c r="N49" s="37">
        <f t="shared" si="16"/>
        <v>402024.36673652544</v>
      </c>
      <c r="O49" s="34">
        <f t="shared" si="8"/>
        <v>14.942081564510104</v>
      </c>
      <c r="P49" s="72">
        <f t="shared" si="18"/>
        <v>0.26642528497509627</v>
      </c>
      <c r="Q49" s="74">
        <f t="shared" si="10"/>
        <v>38.561804990891375</v>
      </c>
      <c r="R49" s="68">
        <f t="shared" si="11"/>
        <v>53.50388655540148</v>
      </c>
      <c r="S49" s="80">
        <f t="shared" si="5"/>
        <v>23.61972342638127</v>
      </c>
      <c r="T49" s="83">
        <f t="shared" si="6"/>
        <v>2551.0792403099786</v>
      </c>
      <c r="U49" s="87">
        <f t="shared" si="17"/>
        <v>1747.4188917357233</v>
      </c>
    </row>
    <row r="50" spans="1:21" ht="12.75">
      <c r="A50" s="41">
        <v>39144</v>
      </c>
      <c r="B50" s="42">
        <v>0.8868055555555556</v>
      </c>
      <c r="C50" s="43">
        <f t="shared" si="7"/>
        <v>0.8868055555555556</v>
      </c>
      <c r="D50" s="17">
        <v>162.81078483333334</v>
      </c>
      <c r="E50" s="18">
        <v>-0.00021666666666666668</v>
      </c>
      <c r="F50" s="62">
        <v>0.99136687</v>
      </c>
      <c r="G50" s="17">
        <v>161.88415277777776</v>
      </c>
      <c r="H50" s="18">
        <v>0.3825229722222222</v>
      </c>
      <c r="I50" s="64">
        <v>63.03171482</v>
      </c>
      <c r="J50" s="27">
        <f t="shared" si="13"/>
        <v>-55.59792333333519</v>
      </c>
      <c r="K50" s="76">
        <f t="shared" si="14"/>
        <v>22.96437833333333</v>
      </c>
      <c r="L50" s="28">
        <f t="shared" si="2"/>
        <v>60.15351836337486</v>
      </c>
      <c r="M50" s="93">
        <f t="shared" si="15"/>
        <v>148306372.73538703</v>
      </c>
      <c r="N50" s="37">
        <f t="shared" si="16"/>
        <v>402025.1015620348</v>
      </c>
      <c r="O50" s="34">
        <f t="shared" si="8"/>
        <v>14.942054253567655</v>
      </c>
      <c r="P50" s="72">
        <f t="shared" si="18"/>
        <v>0.2664252634753093</v>
      </c>
      <c r="Q50" s="74">
        <f t="shared" si="10"/>
        <v>38.561644956795796</v>
      </c>
      <c r="R50" s="68">
        <f t="shared" si="11"/>
        <v>53.50369921036345</v>
      </c>
      <c r="S50" s="80">
        <f t="shared" si="5"/>
        <v>23.61959070322814</v>
      </c>
      <c r="T50" s="83">
        <f t="shared" si="6"/>
        <v>2525.1901133950096</v>
      </c>
      <c r="U50" s="87">
        <f t="shared" si="17"/>
        <v>1747.4188917326742</v>
      </c>
    </row>
    <row r="51" spans="1:21" ht="12.75">
      <c r="A51" s="41">
        <v>39144</v>
      </c>
      <c r="B51" s="42">
        <v>0.8871470856102004</v>
      </c>
      <c r="C51" s="43">
        <f t="shared" si="7"/>
        <v>0.8871470856102004</v>
      </c>
      <c r="D51" s="17">
        <v>162.81113283333332</v>
      </c>
      <c r="E51" s="18">
        <v>-0.0002166388888888889</v>
      </c>
      <c r="F51" s="62">
        <v>0.99136696</v>
      </c>
      <c r="G51" s="17">
        <v>161.88833602777777</v>
      </c>
      <c r="H51" s="18">
        <v>0.3821366388888889</v>
      </c>
      <c r="I51" s="64">
        <v>63.03183002</v>
      </c>
      <c r="J51" s="27">
        <f t="shared" si="13"/>
        <v>-55.36780833333296</v>
      </c>
      <c r="K51" s="76">
        <f t="shared" si="14"/>
        <v>22.941196666666666</v>
      </c>
      <c r="L51" s="28">
        <f t="shared" si="2"/>
        <v>59.932021459792146</v>
      </c>
      <c r="M51" s="93">
        <f t="shared" si="15"/>
        <v>148306386.19919538</v>
      </c>
      <c r="N51" s="37">
        <f t="shared" si="16"/>
        <v>402025.83632376284</v>
      </c>
      <c r="O51" s="34">
        <f t="shared" si="8"/>
        <v>14.942026945095565</v>
      </c>
      <c r="P51" s="72">
        <f t="shared" si="18"/>
        <v>0.26642523928805323</v>
      </c>
      <c r="Q51" s="74">
        <f t="shared" si="10"/>
        <v>38.56148534015972</v>
      </c>
      <c r="R51" s="68">
        <f t="shared" si="11"/>
        <v>53.50351228525528</v>
      </c>
      <c r="S51" s="80">
        <f t="shared" si="5"/>
        <v>23.619458395064157</v>
      </c>
      <c r="T51" s="83">
        <f t="shared" si="6"/>
        <v>2499.309409078175</v>
      </c>
      <c r="U51" s="87">
        <f t="shared" si="17"/>
        <v>1747.418891729244</v>
      </c>
    </row>
    <row r="52" spans="1:21" ht="12.75">
      <c r="A52" s="41">
        <v>39144</v>
      </c>
      <c r="B52" s="42">
        <v>0.8875</v>
      </c>
      <c r="C52" s="43">
        <f t="shared" si="7"/>
        <v>0.8875</v>
      </c>
      <c r="D52" s="17">
        <v>162.81148086111114</v>
      </c>
      <c r="E52" s="18">
        <v>-0.0002166388888888889</v>
      </c>
      <c r="F52" s="62">
        <v>0.99136705</v>
      </c>
      <c r="G52" s="17">
        <v>161.89251927777778</v>
      </c>
      <c r="H52" s="18">
        <v>0.3817503333333333</v>
      </c>
      <c r="I52" s="64">
        <v>63.03194521</v>
      </c>
      <c r="J52" s="27">
        <f t="shared" si="13"/>
        <v>-55.13769500000137</v>
      </c>
      <c r="K52" s="76">
        <f t="shared" si="14"/>
        <v>22.918018333333332</v>
      </c>
      <c r="L52" s="28">
        <f t="shared" si="2"/>
        <v>59.71060152939189</v>
      </c>
      <c r="M52" s="93">
        <f t="shared" si="15"/>
        <v>148306399.66300374</v>
      </c>
      <c r="N52" s="37">
        <f t="shared" si="16"/>
        <v>402026.5710217094</v>
      </c>
      <c r="O52" s="34">
        <f t="shared" si="8"/>
        <v>14.941999639093806</v>
      </c>
      <c r="P52" s="72">
        <f t="shared" si="18"/>
        <v>0.2664252151008015</v>
      </c>
      <c r="Q52" s="74">
        <f t="shared" si="10"/>
        <v>38.56132598053732</v>
      </c>
      <c r="R52" s="68">
        <f t="shared" si="11"/>
        <v>53.50332561963113</v>
      </c>
      <c r="S52" s="80">
        <f t="shared" si="5"/>
        <v>23.61932634144351</v>
      </c>
      <c r="T52" s="83">
        <f t="shared" si="6"/>
        <v>2473.4375713697573</v>
      </c>
      <c r="U52" s="87">
        <f t="shared" si="17"/>
        <v>1747.4188917258139</v>
      </c>
    </row>
    <row r="53" spans="1:21" ht="12.75">
      <c r="A53" s="41">
        <v>39144</v>
      </c>
      <c r="B53" s="42">
        <v>0.8878415300546448</v>
      </c>
      <c r="C53" s="43">
        <f t="shared" si="7"/>
        <v>0.8878415300546448</v>
      </c>
      <c r="D53" s="17">
        <v>162.8118288611111</v>
      </c>
      <c r="E53" s="18">
        <v>-0.00021661111111111113</v>
      </c>
      <c r="F53" s="62">
        <v>0.99136713</v>
      </c>
      <c r="G53" s="17">
        <v>161.89670252777776</v>
      </c>
      <c r="H53" s="18">
        <v>0.381364</v>
      </c>
      <c r="I53" s="64">
        <v>63.03206039</v>
      </c>
      <c r="J53" s="27">
        <f t="shared" si="13"/>
        <v>-54.90758000000085</v>
      </c>
      <c r="K53" s="76">
        <f t="shared" si="14"/>
        <v>22.894836666666663</v>
      </c>
      <c r="L53" s="28">
        <f t="shared" si="2"/>
        <v>59.489253766369956</v>
      </c>
      <c r="M53" s="93">
        <f t="shared" si="15"/>
        <v>148306411.63083336</v>
      </c>
      <c r="N53" s="37">
        <f t="shared" si="16"/>
        <v>402027.3056558746</v>
      </c>
      <c r="O53" s="34">
        <f t="shared" si="8"/>
        <v>14.941972335562353</v>
      </c>
      <c r="P53" s="72">
        <f t="shared" si="18"/>
        <v>0.266425193601026</v>
      </c>
      <c r="Q53" s="74">
        <f t="shared" si="10"/>
        <v>38.56116671515059</v>
      </c>
      <c r="R53" s="68">
        <f t="shared" si="11"/>
        <v>53.503139050712946</v>
      </c>
      <c r="S53" s="80">
        <f t="shared" si="5"/>
        <v>23.619194379588237</v>
      </c>
      <c r="T53" s="83">
        <f t="shared" si="6"/>
        <v>2447.5740574449364</v>
      </c>
      <c r="U53" s="87">
        <f t="shared" si="17"/>
        <v>1747.4188917227648</v>
      </c>
    </row>
    <row r="54" spans="1:21" ht="12.75">
      <c r="A54" s="41">
        <v>39144</v>
      </c>
      <c r="B54" s="42">
        <v>0.8881944444444444</v>
      </c>
      <c r="C54" s="43">
        <f t="shared" si="7"/>
        <v>0.8881944444444444</v>
      </c>
      <c r="D54" s="17">
        <v>162.81217688888893</v>
      </c>
      <c r="E54" s="18">
        <v>-0.00021658333333333333</v>
      </c>
      <c r="F54" s="62">
        <v>0.99136722</v>
      </c>
      <c r="G54" s="17">
        <v>161.90088575000001</v>
      </c>
      <c r="H54" s="18">
        <v>0.38097766666666666</v>
      </c>
      <c r="I54" s="64">
        <v>63.03217556</v>
      </c>
      <c r="J54" s="27">
        <f t="shared" si="13"/>
        <v>-54.67746833333479</v>
      </c>
      <c r="K54" s="76">
        <f t="shared" si="14"/>
        <v>22.871655</v>
      </c>
      <c r="L54" s="28">
        <f t="shared" si="2"/>
        <v>59.26798490171081</v>
      </c>
      <c r="M54" s="93">
        <f t="shared" si="15"/>
        <v>148306425.09464172</v>
      </c>
      <c r="N54" s="37">
        <f t="shared" si="16"/>
        <v>402028.0402262584</v>
      </c>
      <c r="O54" s="34">
        <f t="shared" si="8"/>
        <v>14.941945034501183</v>
      </c>
      <c r="P54" s="72">
        <f t="shared" si="18"/>
        <v>0.2664251694137826</v>
      </c>
      <c r="Q54" s="74">
        <f t="shared" si="10"/>
        <v>38.561007868055995</v>
      </c>
      <c r="R54" s="68">
        <f t="shared" si="11"/>
        <v>53.502952902557176</v>
      </c>
      <c r="S54" s="80">
        <f t="shared" si="5"/>
        <v>23.619062833554814</v>
      </c>
      <c r="T54" s="83">
        <f t="shared" si="6"/>
        <v>2421.719616774868</v>
      </c>
      <c r="U54" s="87">
        <f t="shared" si="17"/>
        <v>1747.4188917193346</v>
      </c>
    </row>
    <row r="55" spans="1:21" ht="12.75">
      <c r="A55" s="41">
        <v>39144</v>
      </c>
      <c r="B55" s="42">
        <v>0.8885359744990892</v>
      </c>
      <c r="C55" s="43">
        <f t="shared" si="7"/>
        <v>0.8885359744990892</v>
      </c>
      <c r="D55" s="17">
        <v>162.8125248888889</v>
      </c>
      <c r="E55" s="18">
        <v>-0.00021658333333333333</v>
      </c>
      <c r="F55" s="62">
        <v>0.9913673</v>
      </c>
      <c r="G55" s="17">
        <v>161.90506894444445</v>
      </c>
      <c r="H55" s="18">
        <v>0.3805913333333333</v>
      </c>
      <c r="I55" s="64">
        <v>63.03229073</v>
      </c>
      <c r="J55" s="27">
        <f t="shared" si="13"/>
        <v>-54.44735666666702</v>
      </c>
      <c r="K55" s="76">
        <f t="shared" si="14"/>
        <v>22.848474999999997</v>
      </c>
      <c r="L55" s="28">
        <f t="shared" si="2"/>
        <v>59.046793354675216</v>
      </c>
      <c r="M55" s="93">
        <f t="shared" si="15"/>
        <v>148306437.06247136</v>
      </c>
      <c r="N55" s="37">
        <f t="shared" si="16"/>
        <v>402028.77479664225</v>
      </c>
      <c r="O55" s="34">
        <f t="shared" si="8"/>
        <v>14.941917733539773</v>
      </c>
      <c r="P55" s="72">
        <f t="shared" si="18"/>
        <v>0.26642514791401434</v>
      </c>
      <c r="Q55" s="74">
        <f t="shared" si="10"/>
        <v>38.56084910748607</v>
      </c>
      <c r="R55" s="68">
        <f t="shared" si="11"/>
        <v>53.502766841025846</v>
      </c>
      <c r="S55" s="80">
        <f t="shared" si="5"/>
        <v>23.618931373946296</v>
      </c>
      <c r="T55" s="83">
        <f t="shared" si="6"/>
        <v>2395.874103849066</v>
      </c>
      <c r="U55" s="87">
        <f t="shared" si="17"/>
        <v>1747.4188917162855</v>
      </c>
    </row>
    <row r="56" spans="1:21" ht="12.75">
      <c r="A56" s="41">
        <v>39144</v>
      </c>
      <c r="B56" s="42">
        <v>0.8888888888888888</v>
      </c>
      <c r="C56" s="43">
        <f t="shared" si="7"/>
        <v>0.8888888888888888</v>
      </c>
      <c r="D56" s="17">
        <v>162.81287288888888</v>
      </c>
      <c r="E56" s="18">
        <v>-0.00021655555555555555</v>
      </c>
      <c r="F56" s="62">
        <v>0.99136739</v>
      </c>
      <c r="G56" s="17">
        <v>161.9092521388889</v>
      </c>
      <c r="H56" s="18">
        <v>0.38020499999999996</v>
      </c>
      <c r="I56" s="64">
        <v>63.03240588</v>
      </c>
      <c r="J56" s="27">
        <f t="shared" si="13"/>
        <v>-54.21724499999925</v>
      </c>
      <c r="K56" s="76">
        <f t="shared" si="14"/>
        <v>22.82529333333333</v>
      </c>
      <c r="L56" s="28">
        <f t="shared" si="2"/>
        <v>58.82567870232623</v>
      </c>
      <c r="M56" s="93">
        <f t="shared" si="15"/>
        <v>148306450.52627972</v>
      </c>
      <c r="N56" s="37">
        <f t="shared" si="16"/>
        <v>402029.5092394632</v>
      </c>
      <c r="O56" s="34">
        <f t="shared" si="8"/>
        <v>14.941890437419092</v>
      </c>
      <c r="P56" s="72">
        <f t="shared" si="18"/>
        <v>0.26642512372677923</v>
      </c>
      <c r="Q56" s="74">
        <f t="shared" si="10"/>
        <v>38.56069077283131</v>
      </c>
      <c r="R56" s="68">
        <f t="shared" si="11"/>
        <v>53.5025812102504</v>
      </c>
      <c r="S56" s="80">
        <f t="shared" si="5"/>
        <v>23.618800335412217</v>
      </c>
      <c r="T56" s="83">
        <f t="shared" si="6"/>
        <v>2370.037428929936</v>
      </c>
      <c r="U56" s="87">
        <f t="shared" si="17"/>
        <v>1747.4188917128554</v>
      </c>
    </row>
    <row r="57" spans="1:21" ht="12.75">
      <c r="A57" s="41">
        <v>39144</v>
      </c>
      <c r="B57" s="42">
        <v>0.8892304189435336</v>
      </c>
      <c r="C57" s="43">
        <f t="shared" si="7"/>
        <v>0.8892304189435336</v>
      </c>
      <c r="D57" s="17">
        <v>162.8132209166667</v>
      </c>
      <c r="E57" s="18">
        <v>-0.00021652777777777778</v>
      </c>
      <c r="F57" s="62">
        <v>0.99136748</v>
      </c>
      <c r="G57" s="17">
        <v>161.91343530555557</v>
      </c>
      <c r="H57" s="18">
        <v>0.37981866666666664</v>
      </c>
      <c r="I57" s="64">
        <v>63.03252103</v>
      </c>
      <c r="J57" s="27">
        <f t="shared" si="13"/>
        <v>-53.98713666666765</v>
      </c>
      <c r="K57" s="76">
        <f t="shared" si="14"/>
        <v>22.802111666666665</v>
      </c>
      <c r="L57" s="28">
        <f t="shared" si="2"/>
        <v>58.60464553619123</v>
      </c>
      <c r="M57" s="93">
        <f t="shared" si="15"/>
        <v>148306463.99008808</v>
      </c>
      <c r="N57" s="37">
        <f t="shared" si="16"/>
        <v>402030.2436822842</v>
      </c>
      <c r="O57" s="34">
        <f t="shared" si="8"/>
        <v>14.941863141398136</v>
      </c>
      <c r="P57" s="72">
        <f t="shared" si="18"/>
        <v>0.26642509953954857</v>
      </c>
      <c r="Q57" s="74">
        <f t="shared" si="10"/>
        <v>38.56053268657004</v>
      </c>
      <c r="R57" s="68">
        <f t="shared" si="11"/>
        <v>53.50239582796818</v>
      </c>
      <c r="S57" s="80">
        <f t="shared" si="5"/>
        <v>23.618669545171905</v>
      </c>
      <c r="T57" s="83">
        <f t="shared" si="6"/>
        <v>2344.2101506964746</v>
      </c>
      <c r="U57" s="87">
        <f t="shared" si="17"/>
        <v>1747.4188917094252</v>
      </c>
    </row>
    <row r="58" spans="1:21" ht="12.75">
      <c r="A58" s="41">
        <v>39144</v>
      </c>
      <c r="B58" s="42">
        <v>0.8895833333333334</v>
      </c>
      <c r="C58" s="43">
        <f t="shared" si="7"/>
        <v>0.8895833333333334</v>
      </c>
      <c r="D58" s="17">
        <v>162.81356891666667</v>
      </c>
      <c r="E58" s="18">
        <v>-0.00021652777777777778</v>
      </c>
      <c r="F58" s="62">
        <v>0.99136756</v>
      </c>
      <c r="G58" s="17">
        <v>161.91761827777776</v>
      </c>
      <c r="H58" s="18">
        <v>0.3794323333333333</v>
      </c>
      <c r="I58" s="64">
        <v>63.03263617</v>
      </c>
      <c r="J58" s="27">
        <f t="shared" si="13"/>
        <v>-53.75703833333432</v>
      </c>
      <c r="K58" s="76">
        <f t="shared" si="14"/>
        <v>22.778931666666665</v>
      </c>
      <c r="L58" s="28">
        <f t="shared" si="2"/>
        <v>58.38370153087792</v>
      </c>
      <c r="M58" s="93">
        <f t="shared" si="15"/>
        <v>148306475.95791775</v>
      </c>
      <c r="N58" s="37">
        <f t="shared" si="16"/>
        <v>402030.97806132387</v>
      </c>
      <c r="O58" s="34">
        <f t="shared" si="8"/>
        <v>14.941835847847369</v>
      </c>
      <c r="P58" s="72">
        <f t="shared" si="18"/>
        <v>0.26642507803979154</v>
      </c>
      <c r="Q58" s="74">
        <f t="shared" si="10"/>
        <v>38.56037469795154</v>
      </c>
      <c r="R58" s="68">
        <f t="shared" si="11"/>
        <v>53.5022105457989</v>
      </c>
      <c r="S58" s="80">
        <f t="shared" si="5"/>
        <v>23.61853885010417</v>
      </c>
      <c r="T58" s="83">
        <f t="shared" si="6"/>
        <v>2318.393184136323</v>
      </c>
      <c r="U58" s="87">
        <f t="shared" si="17"/>
        <v>1747.4188917063761</v>
      </c>
    </row>
    <row r="59" spans="1:21" ht="12.75">
      <c r="A59" s="41">
        <v>39144</v>
      </c>
      <c r="B59" s="42">
        <v>0.8899248633879782</v>
      </c>
      <c r="C59" s="43">
        <f t="shared" si="7"/>
        <v>0.8899248633879782</v>
      </c>
      <c r="D59" s="17">
        <v>162.81391694444443</v>
      </c>
      <c r="E59" s="18">
        <v>-0.0002165</v>
      </c>
      <c r="F59" s="62">
        <v>0.99136765</v>
      </c>
      <c r="G59" s="17">
        <v>161.92180141666665</v>
      </c>
      <c r="H59" s="18">
        <v>0.379046</v>
      </c>
      <c r="I59" s="64">
        <v>63.0327513</v>
      </c>
      <c r="J59" s="27">
        <f t="shared" si="13"/>
        <v>-53.52693166666654</v>
      </c>
      <c r="K59" s="76">
        <f t="shared" si="14"/>
        <v>22.75575</v>
      </c>
      <c r="L59" s="28">
        <f t="shared" si="2"/>
        <v>58.16282940609303</v>
      </c>
      <c r="M59" s="93">
        <f t="shared" si="15"/>
        <v>148306489.42172608</v>
      </c>
      <c r="N59" s="37">
        <f t="shared" si="16"/>
        <v>402031.712376582</v>
      </c>
      <c r="O59" s="34">
        <f t="shared" si="8"/>
        <v>14.941808556766771</v>
      </c>
      <c r="P59" s="72">
        <f t="shared" si="18"/>
        <v>0.26642505385256915</v>
      </c>
      <c r="Q59" s="74">
        <f t="shared" si="10"/>
        <v>38.560217124500305</v>
      </c>
      <c r="R59" s="68">
        <f t="shared" si="11"/>
        <v>53.50202568126708</v>
      </c>
      <c r="S59" s="80">
        <f t="shared" si="5"/>
        <v>23.618408567733532</v>
      </c>
      <c r="T59" s="83">
        <f t="shared" si="6"/>
        <v>2292.5844713438573</v>
      </c>
      <c r="U59" s="87">
        <f t="shared" si="17"/>
        <v>1747.418891702946</v>
      </c>
    </row>
    <row r="60" spans="1:21" ht="12.75">
      <c r="A60" s="41">
        <v>39144</v>
      </c>
      <c r="B60" s="42">
        <v>0.8902777777777778</v>
      </c>
      <c r="C60" s="43">
        <f t="shared" si="7"/>
        <v>0.8902777777777778</v>
      </c>
      <c r="D60" s="17">
        <v>162.81426494444446</v>
      </c>
      <c r="E60" s="18">
        <v>-0.00021647222222222223</v>
      </c>
      <c r="F60" s="62">
        <v>0.99136774</v>
      </c>
      <c r="G60" s="17">
        <v>161.92598455555554</v>
      </c>
      <c r="H60" s="18">
        <v>0.3786596666666666</v>
      </c>
      <c r="I60" s="64">
        <v>63.03286642</v>
      </c>
      <c r="J60" s="27">
        <f t="shared" si="13"/>
        <v>-53.29682333333494</v>
      </c>
      <c r="K60" s="76">
        <f t="shared" si="14"/>
        <v>22.73256833333333</v>
      </c>
      <c r="L60" s="28">
        <f t="shared" si="2"/>
        <v>57.942036871186616</v>
      </c>
      <c r="M60" s="93">
        <f t="shared" si="15"/>
        <v>148306502.88553444</v>
      </c>
      <c r="N60" s="37">
        <f t="shared" si="16"/>
        <v>402032.4466280588</v>
      </c>
      <c r="O60" s="34">
        <f t="shared" si="8"/>
        <v>14.941781268156308</v>
      </c>
      <c r="P60" s="72">
        <f t="shared" si="18"/>
        <v>0.26642502966535114</v>
      </c>
      <c r="Q60" s="74">
        <f t="shared" si="10"/>
        <v>38.56005980683588</v>
      </c>
      <c r="R60" s="68">
        <f t="shared" si="11"/>
        <v>53.501841074992186</v>
      </c>
      <c r="S60" s="80">
        <f t="shared" si="5"/>
        <v>23.618278538679572</v>
      </c>
      <c r="T60" s="83">
        <f t="shared" si="6"/>
        <v>2266.784932755191</v>
      </c>
      <c r="U60" s="87">
        <f t="shared" si="17"/>
        <v>1747.4188916995158</v>
      </c>
    </row>
    <row r="61" spans="1:21" ht="12.75">
      <c r="A61" s="41">
        <v>39144</v>
      </c>
      <c r="B61" s="42">
        <v>0.8906193078324226</v>
      </c>
      <c r="C61" s="43">
        <f t="shared" si="7"/>
        <v>0.8906193078324226</v>
      </c>
      <c r="D61" s="17">
        <v>162.81461294444443</v>
      </c>
      <c r="E61" s="18">
        <v>-0.00021647222222222223</v>
      </c>
      <c r="F61" s="62">
        <v>0.99136782</v>
      </c>
      <c r="G61" s="17">
        <v>161.93016766666665</v>
      </c>
      <c r="H61" s="18">
        <v>0.3782733333333333</v>
      </c>
      <c r="I61" s="64">
        <v>63.03298153</v>
      </c>
      <c r="J61" s="27">
        <f t="shared" si="13"/>
        <v>-53.06671666666716</v>
      </c>
      <c r="K61" s="76">
        <f t="shared" si="14"/>
        <v>22.70938833333333</v>
      </c>
      <c r="L61" s="28">
        <f t="shared" si="2"/>
        <v>57.72132857964122</v>
      </c>
      <c r="M61" s="93">
        <f t="shared" si="15"/>
        <v>148306514.85336408</v>
      </c>
      <c r="N61" s="37">
        <f t="shared" si="16"/>
        <v>402033.1808157542</v>
      </c>
      <c r="O61" s="34">
        <f t="shared" si="8"/>
        <v>14.941753982015959</v>
      </c>
      <c r="P61" s="72">
        <f t="shared" si="18"/>
        <v>0.26642500816560544</v>
      </c>
      <c r="Q61" s="74">
        <f t="shared" si="10"/>
        <v>38.559902584732484</v>
      </c>
      <c r="R61" s="68">
        <f t="shared" si="11"/>
        <v>53.501656566748444</v>
      </c>
      <c r="S61" s="80">
        <f t="shared" si="5"/>
        <v>23.618148602716523</v>
      </c>
      <c r="T61" s="83">
        <f t="shared" si="6"/>
        <v>2240.9951315225853</v>
      </c>
      <c r="U61" s="87">
        <f t="shared" si="17"/>
        <v>1747.4188916964667</v>
      </c>
    </row>
    <row r="62" spans="1:21" ht="12.75">
      <c r="A62" s="41">
        <v>39144</v>
      </c>
      <c r="B62" s="42">
        <v>0.8909722222222222</v>
      </c>
      <c r="C62" s="43">
        <f t="shared" si="7"/>
        <v>0.8909722222222222</v>
      </c>
      <c r="D62" s="17">
        <v>162.81496097222225</v>
      </c>
      <c r="E62" s="18">
        <v>-0.00021644444444444445</v>
      </c>
      <c r="F62" s="62">
        <v>0.99136791</v>
      </c>
      <c r="G62" s="17">
        <v>161.93435075</v>
      </c>
      <c r="H62" s="18">
        <v>0.377887</v>
      </c>
      <c r="I62" s="64">
        <v>63.03309663</v>
      </c>
      <c r="J62" s="27">
        <f t="shared" si="13"/>
        <v>-52.83661333333555</v>
      </c>
      <c r="K62" s="76">
        <f t="shared" si="14"/>
        <v>22.686206666666667</v>
      </c>
      <c r="L62" s="28">
        <f t="shared" si="2"/>
        <v>57.500705696081035</v>
      </c>
      <c r="M62" s="93">
        <f t="shared" si="15"/>
        <v>148306528.31717244</v>
      </c>
      <c r="N62" s="37">
        <f t="shared" si="16"/>
        <v>402033.91493966826</v>
      </c>
      <c r="O62" s="34">
        <f t="shared" si="8"/>
        <v>14.94172669834569</v>
      </c>
      <c r="P62" s="72">
        <f t="shared" si="18"/>
        <v>0.26642498397839576</v>
      </c>
      <c r="Q62" s="74">
        <f t="shared" si="10"/>
        <v>38.559745780677716</v>
      </c>
      <c r="R62" s="68">
        <f t="shared" si="11"/>
        <v>53.501472479023406</v>
      </c>
      <c r="S62" s="80">
        <f t="shared" si="5"/>
        <v>23.618019082332026</v>
      </c>
      <c r="T62" s="83">
        <f t="shared" si="6"/>
        <v>2215.2151663212453</v>
      </c>
      <c r="U62" s="87">
        <f t="shared" si="17"/>
        <v>1747.4188916930366</v>
      </c>
    </row>
    <row r="63" spans="1:21" ht="12.75">
      <c r="A63" s="41">
        <v>39144</v>
      </c>
      <c r="B63" s="42">
        <v>0.8913137522768669</v>
      </c>
      <c r="C63" s="43">
        <f t="shared" si="7"/>
        <v>0.8913137522768669</v>
      </c>
      <c r="D63" s="17">
        <v>162.81530897222223</v>
      </c>
      <c r="E63" s="18">
        <v>-0.00021641666666666668</v>
      </c>
      <c r="F63" s="62">
        <v>0.99136799</v>
      </c>
      <c r="G63" s="17">
        <v>161.93853383333334</v>
      </c>
      <c r="H63" s="18">
        <v>0.37750063888888885</v>
      </c>
      <c r="I63" s="64">
        <v>63.03321172</v>
      </c>
      <c r="J63" s="27">
        <f t="shared" si="13"/>
        <v>-52.606508333333295</v>
      </c>
      <c r="K63" s="76">
        <f t="shared" si="14"/>
        <v>22.66302333333333</v>
      </c>
      <c r="L63" s="28">
        <f t="shared" si="2"/>
        <v>57.28016457732318</v>
      </c>
      <c r="M63" s="93">
        <f t="shared" si="15"/>
        <v>148306540.28500208</v>
      </c>
      <c r="N63" s="37">
        <f t="shared" si="16"/>
        <v>402034.6489998008</v>
      </c>
      <c r="O63" s="34">
        <f t="shared" si="8"/>
        <v>14.941699417145484</v>
      </c>
      <c r="P63" s="72">
        <f t="shared" si="18"/>
        <v>0.2664249624786575</v>
      </c>
      <c r="Q63" s="74">
        <f t="shared" si="10"/>
        <v>38.559589071006016</v>
      </c>
      <c r="R63" s="68">
        <f t="shared" si="11"/>
        <v>53.5012884881515</v>
      </c>
      <c r="S63" s="80">
        <f t="shared" si="5"/>
        <v>23.61788965386053</v>
      </c>
      <c r="T63" s="83">
        <f t="shared" si="6"/>
        <v>2189.444649105335</v>
      </c>
      <c r="U63" s="87">
        <f t="shared" si="17"/>
        <v>1747.4188916899875</v>
      </c>
    </row>
    <row r="64" spans="1:21" ht="12.75">
      <c r="A64" s="41">
        <v>39144</v>
      </c>
      <c r="B64" s="42">
        <v>0.8916666666666666</v>
      </c>
      <c r="C64" s="43">
        <f t="shared" si="7"/>
        <v>0.8916666666666666</v>
      </c>
      <c r="D64" s="17">
        <v>162.815657</v>
      </c>
      <c r="E64" s="18">
        <v>-0.00021641666666666668</v>
      </c>
      <c r="F64" s="62">
        <v>0.99136808</v>
      </c>
      <c r="G64" s="17">
        <v>161.9427168888889</v>
      </c>
      <c r="H64" s="18">
        <v>0.37711430555555553</v>
      </c>
      <c r="I64" s="64">
        <v>63.03332681</v>
      </c>
      <c r="J64" s="27">
        <f t="shared" si="13"/>
        <v>-52.3764066666655</v>
      </c>
      <c r="K64" s="76">
        <f t="shared" si="14"/>
        <v>22.63984333333333</v>
      </c>
      <c r="L64" s="28">
        <f t="shared" si="2"/>
        <v>57.0597127670706</v>
      </c>
      <c r="M64" s="93">
        <f t="shared" si="15"/>
        <v>148306553.74881044</v>
      </c>
      <c r="N64" s="37">
        <f t="shared" si="16"/>
        <v>402035.38305993343</v>
      </c>
      <c r="O64" s="34">
        <f t="shared" si="8"/>
        <v>14.941672136044895</v>
      </c>
      <c r="P64" s="72">
        <f t="shared" si="18"/>
        <v>0.266424938291456</v>
      </c>
      <c r="Q64" s="74">
        <f t="shared" si="10"/>
        <v>38.55943277123766</v>
      </c>
      <c r="R64" s="68">
        <f t="shared" si="11"/>
        <v>53.50110490728255</v>
      </c>
      <c r="S64" s="80">
        <f t="shared" si="5"/>
        <v>23.617760635192766</v>
      </c>
      <c r="T64" s="83">
        <f t="shared" si="6"/>
        <v>2163.684425758588</v>
      </c>
      <c r="U64" s="87">
        <f t="shared" si="17"/>
        <v>1747.4188916865576</v>
      </c>
    </row>
    <row r="65" spans="1:21" ht="12.75">
      <c r="A65" s="41">
        <v>39144</v>
      </c>
      <c r="B65" s="42">
        <v>0.8920081967213114</v>
      </c>
      <c r="C65" s="43">
        <f t="shared" si="7"/>
        <v>0.8920081967213114</v>
      </c>
      <c r="D65" s="17">
        <v>162.81600500000002</v>
      </c>
      <c r="E65" s="18">
        <v>-0.0002163888888888889</v>
      </c>
      <c r="F65" s="62">
        <v>0.99136817</v>
      </c>
      <c r="G65" s="17">
        <v>161.94689994444445</v>
      </c>
      <c r="H65" s="18">
        <v>0.3767279722222222</v>
      </c>
      <c r="I65" s="64">
        <v>63.03344188</v>
      </c>
      <c r="J65" s="27">
        <f t="shared" si="13"/>
        <v>-52.14630333333389</v>
      </c>
      <c r="K65" s="76">
        <f t="shared" si="14"/>
        <v>22.616661666666666</v>
      </c>
      <c r="L65" s="28">
        <f t="shared" si="2"/>
        <v>56.83934468351471</v>
      </c>
      <c r="M65" s="93">
        <f t="shared" si="15"/>
        <v>148306567.2126188</v>
      </c>
      <c r="N65" s="37">
        <f t="shared" si="16"/>
        <v>402036.11699250323</v>
      </c>
      <c r="O65" s="34">
        <f t="shared" si="8"/>
        <v>14.941644859784732</v>
      </c>
      <c r="P65" s="72">
        <f t="shared" si="18"/>
        <v>0.26642491410425895</v>
      </c>
      <c r="Q65" s="74">
        <f t="shared" si="10"/>
        <v>38.55927673571872</v>
      </c>
      <c r="R65" s="68">
        <f t="shared" si="11"/>
        <v>53.50092159550345</v>
      </c>
      <c r="S65" s="80">
        <f t="shared" si="5"/>
        <v>23.617631875933988</v>
      </c>
      <c r="T65" s="83">
        <f t="shared" si="6"/>
        <v>2137.933859998986</v>
      </c>
      <c r="U65" s="87">
        <f t="shared" si="17"/>
        <v>1747.4188916831272</v>
      </c>
    </row>
    <row r="66" spans="1:21" ht="12.75">
      <c r="A66" s="41">
        <v>39144</v>
      </c>
      <c r="B66" s="42">
        <v>0.8923611111111112</v>
      </c>
      <c r="C66" s="43">
        <f t="shared" si="7"/>
        <v>0.8923611111111112</v>
      </c>
      <c r="D66" s="17">
        <v>162.816353</v>
      </c>
      <c r="E66" s="18">
        <v>-0.0002163888888888889</v>
      </c>
      <c r="F66" s="62">
        <v>0.99136825</v>
      </c>
      <c r="G66" s="17">
        <v>161.95108297222222</v>
      </c>
      <c r="H66" s="18">
        <v>0.3763416388888889</v>
      </c>
      <c r="I66" s="64">
        <v>63.03355695</v>
      </c>
      <c r="J66" s="27">
        <f t="shared" si="13"/>
        <v>-51.9162016666661</v>
      </c>
      <c r="K66" s="76">
        <f t="shared" si="14"/>
        <v>22.593481666666666</v>
      </c>
      <c r="L66" s="28">
        <f t="shared" si="2"/>
        <v>56.61906571319815</v>
      </c>
      <c r="M66" s="93">
        <f t="shared" si="15"/>
        <v>148306579.18044844</v>
      </c>
      <c r="N66" s="37">
        <f t="shared" si="16"/>
        <v>402036.850925073</v>
      </c>
      <c r="O66" s="34">
        <f t="shared" si="8"/>
        <v>14.941617583624154</v>
      </c>
      <c r="P66" s="72">
        <f t="shared" si="18"/>
        <v>0.26642489260453195</v>
      </c>
      <c r="Q66" s="74">
        <f t="shared" si="10"/>
        <v>38.55912078707423</v>
      </c>
      <c r="R66" s="68">
        <f t="shared" si="11"/>
        <v>53.500738370698386</v>
      </c>
      <c r="S66" s="80">
        <f t="shared" si="5"/>
        <v>23.617503203450074</v>
      </c>
      <c r="T66" s="83">
        <f t="shared" si="6"/>
        <v>2112.1936034087994</v>
      </c>
      <c r="U66" s="87">
        <f t="shared" si="17"/>
        <v>1747.418891680078</v>
      </c>
    </row>
    <row r="67" spans="1:21" ht="12.75">
      <c r="A67" s="41">
        <v>39144</v>
      </c>
      <c r="B67" s="42">
        <v>0.8927026411657559</v>
      </c>
      <c r="C67" s="43">
        <f t="shared" si="7"/>
        <v>0.8927026411657559</v>
      </c>
      <c r="D67" s="17">
        <v>162.81670102777775</v>
      </c>
      <c r="E67" s="18">
        <v>-0.00021636111111111113</v>
      </c>
      <c r="F67" s="62">
        <v>0.99136834</v>
      </c>
      <c r="G67" s="17">
        <v>161.955266</v>
      </c>
      <c r="H67" s="18">
        <v>0.3759553055555555</v>
      </c>
      <c r="I67" s="64">
        <v>63.03367201</v>
      </c>
      <c r="J67" s="27">
        <f t="shared" si="13"/>
        <v>-51.686101666665536</v>
      </c>
      <c r="K67" s="76">
        <f t="shared" si="14"/>
        <v>22.570299999999996</v>
      </c>
      <c r="L67" s="28">
        <f t="shared" si="2"/>
        <v>56.39887554407643</v>
      </c>
      <c r="M67" s="93">
        <f t="shared" si="15"/>
        <v>148306592.6442568</v>
      </c>
      <c r="N67" s="37">
        <f t="shared" si="16"/>
        <v>402037.5847938614</v>
      </c>
      <c r="O67" s="34">
        <f t="shared" si="8"/>
        <v>14.941590309933549</v>
      </c>
      <c r="P67" s="72">
        <f t="shared" si="18"/>
        <v>0.2664248684173432</v>
      </c>
      <c r="Q67" s="74">
        <f t="shared" si="10"/>
        <v>38.55896525603949</v>
      </c>
      <c r="R67" s="68">
        <f t="shared" si="11"/>
        <v>53.500555565973045</v>
      </c>
      <c r="S67" s="80">
        <f t="shared" si="5"/>
        <v>23.617374946105944</v>
      </c>
      <c r="T67" s="83">
        <f t="shared" si="6"/>
        <v>2086.463580656813</v>
      </c>
      <c r="U67" s="87">
        <f t="shared" si="17"/>
        <v>1747.4188916766482</v>
      </c>
    </row>
    <row r="68" spans="1:21" ht="12.75">
      <c r="A68" s="41">
        <v>39144</v>
      </c>
      <c r="B68" s="42">
        <v>0.8930555555555556</v>
      </c>
      <c r="C68" s="43">
        <f t="shared" si="7"/>
        <v>0.8930555555555556</v>
      </c>
      <c r="D68" s="17">
        <v>162.81704902777778</v>
      </c>
      <c r="E68" s="18">
        <v>-0.00021633333333333335</v>
      </c>
      <c r="F68" s="62">
        <v>0.99136842</v>
      </c>
      <c r="G68" s="17">
        <v>161.95944899999998</v>
      </c>
      <c r="H68" s="18">
        <v>0.37556894444444444</v>
      </c>
      <c r="I68" s="64">
        <v>63.03378706</v>
      </c>
      <c r="J68" s="27">
        <f t="shared" si="13"/>
        <v>-51.456001666668385</v>
      </c>
      <c r="K68" s="76">
        <f t="shared" si="14"/>
        <v>22.547116666666664</v>
      </c>
      <c r="L68" s="28">
        <f t="shared" si="2"/>
        <v>56.178773675446536</v>
      </c>
      <c r="M68" s="93">
        <f t="shared" si="15"/>
        <v>148306604.61208645</v>
      </c>
      <c r="N68" s="37">
        <f t="shared" si="16"/>
        <v>402038.31859886844</v>
      </c>
      <c r="O68" s="34">
        <f t="shared" si="8"/>
        <v>14.941563038712879</v>
      </c>
      <c r="P68" s="72">
        <f t="shared" si="18"/>
        <v>0.2664248469176235</v>
      </c>
      <c r="Q68" s="74">
        <f t="shared" si="10"/>
        <v>38.55880981977265</v>
      </c>
      <c r="R68" s="68">
        <f t="shared" si="11"/>
        <v>53.50037285848553</v>
      </c>
      <c r="S68" s="80">
        <f t="shared" si="5"/>
        <v>23.61724678105977</v>
      </c>
      <c r="T68" s="83">
        <f t="shared" si="6"/>
        <v>2060.743771123748</v>
      </c>
      <c r="U68" s="87">
        <f t="shared" si="17"/>
        <v>1747.4188916735989</v>
      </c>
    </row>
    <row r="69" spans="1:21" ht="12.75">
      <c r="A69" s="41">
        <v>39144</v>
      </c>
      <c r="B69" s="42">
        <v>0.8933970856102004</v>
      </c>
      <c r="C69" s="43">
        <f t="shared" si="7"/>
        <v>0.8933970856102004</v>
      </c>
      <c r="D69" s="17">
        <v>162.81739705555555</v>
      </c>
      <c r="E69" s="18">
        <v>-0.00021633333333333335</v>
      </c>
      <c r="F69" s="62">
        <v>0.99136851</v>
      </c>
      <c r="G69" s="17">
        <v>161.9636319722222</v>
      </c>
      <c r="H69" s="18">
        <v>0.37518261111111106</v>
      </c>
      <c r="I69" s="64">
        <v>63.0339021</v>
      </c>
      <c r="J69" s="27">
        <f t="shared" si="13"/>
        <v>-51.22590500000058</v>
      </c>
      <c r="K69" s="76">
        <f t="shared" si="14"/>
        <v>22.523936666666664</v>
      </c>
      <c r="L69" s="28">
        <f t="shared" si="2"/>
        <v>55.95876621520547</v>
      </c>
      <c r="M69" s="93">
        <f t="shared" si="15"/>
        <v>148306618.0758948</v>
      </c>
      <c r="N69" s="37">
        <f t="shared" si="16"/>
        <v>402039.052340094</v>
      </c>
      <c r="O69" s="34">
        <f t="shared" si="8"/>
        <v>14.941535769962133</v>
      </c>
      <c r="P69" s="72">
        <f t="shared" si="18"/>
        <v>0.2664248227304431</v>
      </c>
      <c r="Q69" s="74">
        <f t="shared" si="10"/>
        <v>38.55865480201774</v>
      </c>
      <c r="R69" s="68">
        <f t="shared" si="11"/>
        <v>53.50019057197987</v>
      </c>
      <c r="S69" s="80">
        <f t="shared" si="5"/>
        <v>23.61711903205561</v>
      </c>
      <c r="T69" s="83">
        <f t="shared" si="6"/>
        <v>2035.0348514773414</v>
      </c>
      <c r="U69" s="87">
        <f t="shared" si="17"/>
        <v>1747.4188916701687</v>
      </c>
    </row>
    <row r="70" spans="1:21" ht="12.75">
      <c r="A70" s="41">
        <v>39144</v>
      </c>
      <c r="B70" s="42">
        <v>0.89375</v>
      </c>
      <c r="C70" s="43">
        <f t="shared" si="7"/>
        <v>0.89375</v>
      </c>
      <c r="D70" s="17">
        <v>162.81774505555558</v>
      </c>
      <c r="E70" s="18">
        <v>-0.00021630555555555555</v>
      </c>
      <c r="F70" s="62">
        <v>0.9913686</v>
      </c>
      <c r="G70" s="17">
        <v>161.96781494444446</v>
      </c>
      <c r="H70" s="18">
        <v>0.37479627777777774</v>
      </c>
      <c r="I70" s="64">
        <v>63.03401713</v>
      </c>
      <c r="J70" s="27">
        <f t="shared" si="13"/>
        <v>-50.99580666666725</v>
      </c>
      <c r="K70" s="76">
        <f t="shared" si="14"/>
        <v>22.500754999999998</v>
      </c>
      <c r="L70" s="28">
        <f t="shared" si="2"/>
        <v>55.73884764318458</v>
      </c>
      <c r="M70" s="93">
        <f t="shared" si="15"/>
        <v>148306631.53970316</v>
      </c>
      <c r="N70" s="37">
        <f t="shared" si="16"/>
        <v>402039.7860175382</v>
      </c>
      <c r="O70" s="34">
        <f t="shared" si="8"/>
        <v>14.94150850368127</v>
      </c>
      <c r="P70" s="72">
        <f t="shared" si="18"/>
        <v>0.26642479854326706</v>
      </c>
      <c r="Q70" s="74">
        <f t="shared" si="10"/>
        <v>38.558500039845136</v>
      </c>
      <c r="R70" s="68">
        <f t="shared" si="11"/>
        <v>53.500008543526405</v>
      </c>
      <c r="S70" s="80">
        <f t="shared" si="5"/>
        <v>23.616991536163866</v>
      </c>
      <c r="T70" s="83">
        <f t="shared" si="6"/>
        <v>2009.336195351323</v>
      </c>
      <c r="U70" s="87">
        <f t="shared" si="17"/>
        <v>1747.4188916667388</v>
      </c>
    </row>
    <row r="71" spans="1:21" ht="12.75">
      <c r="A71" s="41">
        <v>39144</v>
      </c>
      <c r="B71" s="42">
        <v>0.8940915300546447</v>
      </c>
      <c r="C71" s="43">
        <f t="shared" si="7"/>
        <v>0.8940915300546447</v>
      </c>
      <c r="D71" s="17">
        <v>162.81809305555555</v>
      </c>
      <c r="E71" s="18">
        <v>-0.00021627777777777777</v>
      </c>
      <c r="F71" s="62">
        <v>0.99136868</v>
      </c>
      <c r="G71" s="17">
        <v>161.9719978888889</v>
      </c>
      <c r="H71" s="18">
        <v>0.3744099444444444</v>
      </c>
      <c r="I71" s="64">
        <v>63.03413215</v>
      </c>
      <c r="J71" s="27">
        <f t="shared" si="13"/>
        <v>-50.765709999999444</v>
      </c>
      <c r="K71" s="76">
        <f t="shared" si="14"/>
        <v>22.477573333333332</v>
      </c>
      <c r="L71" s="28">
        <f t="shared" si="2"/>
        <v>55.51902276126521</v>
      </c>
      <c r="M71" s="93">
        <f t="shared" si="15"/>
        <v>148306643.5075328</v>
      </c>
      <c r="N71" s="37">
        <f t="shared" si="16"/>
        <v>402040.519631201</v>
      </c>
      <c r="O71" s="34">
        <f t="shared" si="8"/>
        <v>14.94148123987028</v>
      </c>
      <c r="P71" s="72">
        <f t="shared" si="18"/>
        <v>0.2664247770435586</v>
      </c>
      <c r="Q71" s="74">
        <f t="shared" si="10"/>
        <v>38.558345372992676</v>
      </c>
      <c r="R71" s="68">
        <f t="shared" si="11"/>
        <v>53.499826612862954</v>
      </c>
      <c r="S71" s="80">
        <f t="shared" si="5"/>
        <v>23.616864133122398</v>
      </c>
      <c r="T71" s="83">
        <f t="shared" si="6"/>
        <v>1983.648383274939</v>
      </c>
      <c r="U71" s="87">
        <f t="shared" si="17"/>
        <v>1747.4188916636897</v>
      </c>
    </row>
    <row r="72" spans="1:21" ht="12.75">
      <c r="A72" s="41">
        <v>39144</v>
      </c>
      <c r="B72" s="42">
        <v>0.8944444444444444</v>
      </c>
      <c r="C72" s="43">
        <f t="shared" si="7"/>
        <v>0.8944444444444444</v>
      </c>
      <c r="D72" s="17">
        <v>162.8184410833333</v>
      </c>
      <c r="E72" s="18">
        <v>-0.00021627777777777777</v>
      </c>
      <c r="F72" s="62">
        <v>0.99136877</v>
      </c>
      <c r="G72" s="17">
        <v>161.97618083333333</v>
      </c>
      <c r="H72" s="18">
        <v>0.3740235833333333</v>
      </c>
      <c r="I72" s="64">
        <v>63.03424717</v>
      </c>
      <c r="J72" s="27">
        <f t="shared" si="13"/>
        <v>-50.53561499999887</v>
      </c>
      <c r="K72" s="76">
        <f t="shared" si="14"/>
        <v>22.454391666666666</v>
      </c>
      <c r="L72" s="28">
        <f t="shared" si="2"/>
        <v>55.29929266596395</v>
      </c>
      <c r="M72" s="93">
        <f t="shared" si="15"/>
        <v>148306656.97134116</v>
      </c>
      <c r="N72" s="37">
        <f t="shared" si="16"/>
        <v>402041.2532448638</v>
      </c>
      <c r="O72" s="34">
        <f t="shared" si="8"/>
        <v>14.941453976158778</v>
      </c>
      <c r="P72" s="72">
        <f t="shared" si="18"/>
        <v>0.2664247528563909</v>
      </c>
      <c r="Q72" s="74">
        <f t="shared" si="10"/>
        <v>38.55819111523837</v>
      </c>
      <c r="R72" s="68">
        <f t="shared" si="11"/>
        <v>53.49964509139715</v>
      </c>
      <c r="S72" s="80">
        <f t="shared" si="5"/>
        <v>23.616737139079596</v>
      </c>
      <c r="T72" s="83">
        <f t="shared" si="6"/>
        <v>1957.9715072934223</v>
      </c>
      <c r="U72" s="87">
        <f t="shared" si="17"/>
        <v>1747.4188916602593</v>
      </c>
    </row>
    <row r="73" spans="1:21" ht="12.75">
      <c r="A73" s="41">
        <v>39144</v>
      </c>
      <c r="B73" s="42">
        <v>0.8947859744990891</v>
      </c>
      <c r="C73" s="43">
        <f t="shared" si="7"/>
        <v>0.8947859744990891</v>
      </c>
      <c r="D73" s="17">
        <v>162.81878908333334</v>
      </c>
      <c r="E73" s="18">
        <v>-0.00021625</v>
      </c>
      <c r="F73" s="62">
        <v>0.99136886</v>
      </c>
      <c r="G73" s="17">
        <v>161.98036375</v>
      </c>
      <c r="H73" s="18">
        <v>0.37363725</v>
      </c>
      <c r="I73" s="64">
        <v>63.03436217</v>
      </c>
      <c r="J73" s="27">
        <f t="shared" si="13"/>
        <v>-50.30552</v>
      </c>
      <c r="K73" s="76">
        <f t="shared" si="14"/>
        <v>22.431209999999997</v>
      </c>
      <c r="L73" s="28">
        <f t="shared" si="2"/>
        <v>55.07965694879834</v>
      </c>
      <c r="M73" s="93">
        <f t="shared" si="15"/>
        <v>148306670.43514952</v>
      </c>
      <c r="N73" s="37">
        <f t="shared" si="16"/>
        <v>402041.9867309638</v>
      </c>
      <c r="O73" s="34">
        <f t="shared" si="8"/>
        <v>14.941426717287438</v>
      </c>
      <c r="P73" s="72">
        <f t="shared" si="18"/>
        <v>0.26642472866922756</v>
      </c>
      <c r="Q73" s="74">
        <f t="shared" si="10"/>
        <v>38.55803712227256</v>
      </c>
      <c r="R73" s="68">
        <f t="shared" si="11"/>
        <v>53.49946383955999</v>
      </c>
      <c r="S73" s="80">
        <f t="shared" si="5"/>
        <v>23.61661040498512</v>
      </c>
      <c r="T73" s="83">
        <f t="shared" si="6"/>
        <v>1932.3055360717535</v>
      </c>
      <c r="U73" s="87">
        <f t="shared" si="17"/>
        <v>1747.4188916568294</v>
      </c>
    </row>
    <row r="74" spans="1:21" ht="12.75">
      <c r="A74" s="41">
        <v>39144</v>
      </c>
      <c r="B74" s="42">
        <v>0.8951388888888889</v>
      </c>
      <c r="C74" s="43">
        <f t="shared" si="7"/>
        <v>0.8951388888888889</v>
      </c>
      <c r="D74" s="17">
        <v>162.8191371111111</v>
      </c>
      <c r="E74" s="18">
        <v>-0.00021622222222222222</v>
      </c>
      <c r="F74" s="62">
        <v>0.99136894</v>
      </c>
      <c r="G74" s="17">
        <v>161.98454666666666</v>
      </c>
      <c r="H74" s="18">
        <v>0.37325088888888885</v>
      </c>
      <c r="I74" s="64">
        <v>63.03447717</v>
      </c>
      <c r="J74" s="27">
        <f t="shared" si="13"/>
        <v>-50.07542666666666</v>
      </c>
      <c r="K74" s="76">
        <f t="shared" si="14"/>
        <v>22.408026666666665</v>
      </c>
      <c r="L74" s="28">
        <f t="shared" si="2"/>
        <v>54.8601175839547</v>
      </c>
      <c r="M74" s="93">
        <f t="shared" si="15"/>
        <v>148306682.40297917</v>
      </c>
      <c r="N74" s="37">
        <f t="shared" si="16"/>
        <v>402042.72021706385</v>
      </c>
      <c r="O74" s="34">
        <f t="shared" si="8"/>
        <v>14.941399458515559</v>
      </c>
      <c r="P74" s="72">
        <f t="shared" si="18"/>
        <v>0.26642470716953043</v>
      </c>
      <c r="Q74" s="74">
        <f t="shared" si="10"/>
        <v>38.55788321578196</v>
      </c>
      <c r="R74" s="68">
        <f t="shared" si="11"/>
        <v>53.49928267429752</v>
      </c>
      <c r="S74" s="80">
        <f t="shared" si="5"/>
        <v>23.616483757266405</v>
      </c>
      <c r="T74" s="83">
        <f t="shared" si="6"/>
        <v>1906.6507221598904</v>
      </c>
      <c r="U74" s="87">
        <f t="shared" si="17"/>
        <v>1747.4188916537803</v>
      </c>
    </row>
    <row r="75" spans="1:21" ht="12.75">
      <c r="A75" s="41">
        <v>39144</v>
      </c>
      <c r="B75" s="42">
        <v>0.8954804189435337</v>
      </c>
      <c r="C75" s="43">
        <f t="shared" si="7"/>
        <v>0.8954804189435337</v>
      </c>
      <c r="D75" s="17">
        <v>162.81948511111113</v>
      </c>
      <c r="E75" s="18">
        <v>-0.00021622222222222222</v>
      </c>
      <c r="F75" s="62">
        <v>0.99136903</v>
      </c>
      <c r="G75" s="17">
        <v>161.98872938888888</v>
      </c>
      <c r="H75" s="18">
        <v>0.37286455555555553</v>
      </c>
      <c r="I75" s="64">
        <v>63.03459216</v>
      </c>
      <c r="J75" s="27">
        <f t="shared" si="13"/>
        <v>-49.845343333334995</v>
      </c>
      <c r="K75" s="76">
        <f t="shared" si="14"/>
        <v>22.384846666666665</v>
      </c>
      <c r="L75" s="28">
        <f t="shared" si="2"/>
        <v>54.640685364130604</v>
      </c>
      <c r="M75" s="93">
        <f t="shared" si="15"/>
        <v>148306695.86678752</v>
      </c>
      <c r="N75" s="37">
        <f t="shared" si="16"/>
        <v>402043.45363938244</v>
      </c>
      <c r="O75" s="34">
        <f t="shared" si="8"/>
        <v>14.941372202213454</v>
      </c>
      <c r="P75" s="72">
        <f t="shared" si="18"/>
        <v>0.2664246829823753</v>
      </c>
      <c r="Q75" s="74">
        <f t="shared" si="10"/>
        <v>38.55772972928291</v>
      </c>
      <c r="R75" s="68">
        <f t="shared" si="11"/>
        <v>53.49910193149637</v>
      </c>
      <c r="S75" s="80">
        <f t="shared" si="5"/>
        <v>23.616357527069457</v>
      </c>
      <c r="T75" s="83">
        <f t="shared" si="6"/>
        <v>1881.0082886994642</v>
      </c>
      <c r="U75" s="87">
        <f t="shared" si="17"/>
        <v>1747.4188916503501</v>
      </c>
    </row>
    <row r="76" spans="1:21" ht="12.75">
      <c r="A76" s="41">
        <v>39144</v>
      </c>
      <c r="B76" s="42">
        <v>0.8958333333333334</v>
      </c>
      <c r="C76" s="43">
        <f t="shared" si="7"/>
        <v>0.8958333333333334</v>
      </c>
      <c r="D76" s="17">
        <v>162.8198331111111</v>
      </c>
      <c r="E76" s="18">
        <v>-0.00021619444444444445</v>
      </c>
      <c r="F76" s="62">
        <v>0.99136911</v>
      </c>
      <c r="G76" s="17">
        <v>161.99291225</v>
      </c>
      <c r="H76" s="18">
        <v>0.3724782222222222</v>
      </c>
      <c r="I76" s="64">
        <v>63.03470714</v>
      </c>
      <c r="J76" s="27">
        <f t="shared" si="13"/>
        <v>-49.61525166666718</v>
      </c>
      <c r="K76" s="76">
        <f t="shared" si="14"/>
        <v>22.361665</v>
      </c>
      <c r="L76" s="28">
        <f t="shared" si="2"/>
        <v>54.4213426859841</v>
      </c>
      <c r="M76" s="93">
        <f t="shared" si="15"/>
        <v>148306707.83461717</v>
      </c>
      <c r="N76" s="37">
        <f t="shared" si="16"/>
        <v>402044.18699791963</v>
      </c>
      <c r="O76" s="34">
        <f t="shared" si="8"/>
        <v>14.941344948381097</v>
      </c>
      <c r="P76" s="72">
        <f t="shared" si="18"/>
        <v>0.2664246614826856</v>
      </c>
      <c r="Q76" s="74">
        <f t="shared" si="10"/>
        <v>38.557576335587775</v>
      </c>
      <c r="R76" s="68">
        <f t="shared" si="11"/>
        <v>53.49892128396887</v>
      </c>
      <c r="S76" s="80">
        <f t="shared" si="5"/>
        <v>23.61623138720668</v>
      </c>
      <c r="T76" s="83">
        <f t="shared" si="6"/>
        <v>1855.376215334103</v>
      </c>
      <c r="U76" s="87">
        <f t="shared" si="17"/>
        <v>1747.418891647301</v>
      </c>
    </row>
    <row r="77" spans="1:21" ht="12.75">
      <c r="A77" s="41">
        <v>39144</v>
      </c>
      <c r="B77" s="42">
        <v>0.8961748633879781</v>
      </c>
      <c r="C77" s="43">
        <f t="shared" si="7"/>
        <v>0.8961748633879781</v>
      </c>
      <c r="D77" s="17">
        <v>162.82018113888887</v>
      </c>
      <c r="E77" s="18">
        <v>-0.00021616666666666667</v>
      </c>
      <c r="F77" s="62">
        <v>0.9913692</v>
      </c>
      <c r="G77" s="17">
        <v>161.9970951111111</v>
      </c>
      <c r="H77" s="18">
        <v>0.3720918611111111</v>
      </c>
      <c r="I77" s="64">
        <v>63.03482211</v>
      </c>
      <c r="J77" s="27">
        <f t="shared" si="13"/>
        <v>-49.38516166666659</v>
      </c>
      <c r="K77" s="76">
        <f t="shared" si="14"/>
        <v>22.338481666666667</v>
      </c>
      <c r="L77" s="28">
        <f t="shared" si="2"/>
        <v>54.20209985609476</v>
      </c>
      <c r="M77" s="93">
        <f t="shared" si="15"/>
        <v>148306721.2984255</v>
      </c>
      <c r="N77" s="37">
        <f t="shared" si="16"/>
        <v>402044.92029267544</v>
      </c>
      <c r="O77" s="34">
        <f t="shared" si="8"/>
        <v>14.941317697018459</v>
      </c>
      <c r="P77" s="72">
        <f t="shared" si="18"/>
        <v>0.2664246372955389</v>
      </c>
      <c r="Q77" s="74">
        <f t="shared" si="10"/>
        <v>38.55742335943809</v>
      </c>
      <c r="R77" s="68">
        <f t="shared" si="11"/>
        <v>53.49874105645655</v>
      </c>
      <c r="S77" s="80">
        <f t="shared" si="5"/>
        <v>23.61610566241963</v>
      </c>
      <c r="T77" s="83">
        <f t="shared" si="6"/>
        <v>1829.7556696871952</v>
      </c>
      <c r="U77" s="87">
        <f t="shared" si="17"/>
        <v>1747.418891643871</v>
      </c>
    </row>
    <row r="78" spans="1:21" ht="12.75">
      <c r="A78" s="41">
        <v>39144</v>
      </c>
      <c r="B78" s="42">
        <v>0.8965277777777777</v>
      </c>
      <c r="C78" s="43">
        <f t="shared" si="7"/>
        <v>0.8965277777777777</v>
      </c>
      <c r="D78" s="17">
        <v>162.8205291388889</v>
      </c>
      <c r="E78" s="18">
        <v>-0.00021616666666666667</v>
      </c>
      <c r="F78" s="62">
        <v>0.99136929</v>
      </c>
      <c r="G78" s="17">
        <v>162.00127794444444</v>
      </c>
      <c r="H78" s="18">
        <v>0.37170552777777777</v>
      </c>
      <c r="I78" s="64">
        <v>63.03493707</v>
      </c>
      <c r="J78" s="27">
        <f t="shared" si="13"/>
        <v>-49.15507166666771</v>
      </c>
      <c r="K78" s="76">
        <f t="shared" si="14"/>
        <v>22.315301666666667</v>
      </c>
      <c r="L78" s="28">
        <f t="shared" si="2"/>
        <v>53.98295862113209</v>
      </c>
      <c r="M78" s="93">
        <f t="shared" si="15"/>
        <v>148306734.76223385</v>
      </c>
      <c r="N78" s="37">
        <f t="shared" si="16"/>
        <v>402045.6535236498</v>
      </c>
      <c r="O78" s="34">
        <f t="shared" si="8"/>
        <v>14.94129044812552</v>
      </c>
      <c r="P78" s="72">
        <f t="shared" si="18"/>
        <v>0.26642461310839655</v>
      </c>
      <c r="Q78" s="74">
        <f t="shared" si="10"/>
        <v>38.55727063974424</v>
      </c>
      <c r="R78" s="68">
        <f t="shared" si="11"/>
        <v>53.49856108786976</v>
      </c>
      <c r="S78" s="80">
        <f t="shared" si="5"/>
        <v>23.615980191618718</v>
      </c>
      <c r="T78" s="83">
        <f t="shared" si="6"/>
        <v>1804.146875072588</v>
      </c>
      <c r="U78" s="87">
        <f t="shared" si="17"/>
        <v>1747.418891640441</v>
      </c>
    </row>
    <row r="79" spans="1:21" ht="12.75">
      <c r="A79" s="41">
        <v>39144</v>
      </c>
      <c r="B79" s="42">
        <v>0.8968693078324225</v>
      </c>
      <c r="C79" s="43">
        <f t="shared" si="7"/>
        <v>0.8968693078324225</v>
      </c>
      <c r="D79" s="17">
        <v>162.82087713888887</v>
      </c>
      <c r="E79" s="18">
        <v>-0.0002161388888888889</v>
      </c>
      <c r="F79" s="62">
        <v>0.99136937</v>
      </c>
      <c r="G79" s="17">
        <v>162.00546077777778</v>
      </c>
      <c r="H79" s="18">
        <v>0.37131916666666664</v>
      </c>
      <c r="I79" s="64">
        <v>63.03505202</v>
      </c>
      <c r="J79" s="27">
        <f t="shared" si="13"/>
        <v>-48.92498166666542</v>
      </c>
      <c r="K79" s="76">
        <f t="shared" si="14"/>
        <v>22.29211833333333</v>
      </c>
      <c r="L79" s="28">
        <f t="shared" si="2"/>
        <v>53.7639174552474</v>
      </c>
      <c r="M79" s="93">
        <f t="shared" si="15"/>
        <v>148306746.73006353</v>
      </c>
      <c r="N79" s="37">
        <f t="shared" si="16"/>
        <v>402046.38669084286</v>
      </c>
      <c r="O79" s="34">
        <f t="shared" si="8"/>
        <v>14.941263201702245</v>
      </c>
      <c r="P79" s="72">
        <f t="shared" si="18"/>
        <v>0.26642459160871806</v>
      </c>
      <c r="Q79" s="74">
        <f t="shared" si="10"/>
        <v>38.557118014597734</v>
      </c>
      <c r="R79" s="68">
        <f t="shared" si="11"/>
        <v>53.498381216299975</v>
      </c>
      <c r="S79" s="80">
        <f t="shared" si="5"/>
        <v>23.61585481289549</v>
      </c>
      <c r="T79" s="83">
        <f t="shared" si="6"/>
        <v>1778.5496721583822</v>
      </c>
      <c r="U79" s="87">
        <f t="shared" si="17"/>
        <v>1747.4188916373917</v>
      </c>
    </row>
    <row r="80" spans="1:21" s="55" customFormat="1" ht="12.75">
      <c r="A80" s="117">
        <v>39144</v>
      </c>
      <c r="B80" s="171">
        <v>0.8972222222222223</v>
      </c>
      <c r="C80" s="118">
        <f t="shared" si="7"/>
        <v>0.8972222222222223</v>
      </c>
      <c r="D80" s="119">
        <v>162.82122516666664</v>
      </c>
      <c r="E80" s="120">
        <v>-0.00021611111111111112</v>
      </c>
      <c r="F80" s="121">
        <v>0.99136946</v>
      </c>
      <c r="G80" s="119">
        <v>162.00964358333334</v>
      </c>
      <c r="H80" s="120">
        <v>0.3709328333333333</v>
      </c>
      <c r="I80" s="122">
        <v>63.03516696</v>
      </c>
      <c r="J80" s="123">
        <f t="shared" si="13"/>
        <v>-48.69489499999759</v>
      </c>
      <c r="K80" s="124">
        <f t="shared" si="14"/>
        <v>22.268936666666665</v>
      </c>
      <c r="L80" s="125">
        <f aca="true" t="shared" si="19" ref="L80:L143">DEGREES(ACOS(COS(RADIANS(J80/60))*COS(RADIANS(K80/60))))*60</f>
        <v>53.54498270151147</v>
      </c>
      <c r="M80" s="127">
        <f t="shared" si="15"/>
        <v>148306760.1938719</v>
      </c>
      <c r="N80" s="128">
        <f t="shared" si="16"/>
        <v>402047.1197942544</v>
      </c>
      <c r="O80" s="126">
        <f aca="true" t="shared" si="20" ref="O80:O143">DEGREES(ATAN($F$3/(I80*$F$5)))*60</f>
        <v>14.94123595774862</v>
      </c>
      <c r="P80" s="129">
        <f t="shared" si="18"/>
        <v>0.2664245674215839</v>
      </c>
      <c r="Q80" s="130">
        <f aca="true" t="shared" si="21" ref="Q80:Q143">DEGREES(ATAN($F$5/(COS(RADIANS(P80))*N80*COS(RADIANS(L80/60)))-TAN(RADIANS(P80))))*60</f>
        <v>38.556965807697686</v>
      </c>
      <c r="R80" s="131">
        <f aca="true" t="shared" si="22" ref="R80:R143">Q80+O80</f>
        <v>53.49820176544631</v>
      </c>
      <c r="S80" s="132">
        <f aca="true" t="shared" si="23" ref="S80:S143">Q80-O80</f>
        <v>23.615729849949066</v>
      </c>
      <c r="T80" s="133">
        <f aca="true" t="shared" si="24" ref="T80:T143">ABS(N80*SIN(RADIANS(L80/60))-($F$5/SIN(RADIANS(P80))-N80*COS(RADIANS(L80/60)))*TAN(RADIANS(P80)))</f>
        <v>1752.9647651439573</v>
      </c>
      <c r="U80" s="134">
        <f t="shared" si="17"/>
        <v>1747.4188916339617</v>
      </c>
    </row>
    <row r="81" spans="1:21" s="55" customFormat="1" ht="12.75">
      <c r="A81" s="135">
        <v>39144</v>
      </c>
      <c r="B81" s="173">
        <v>0.897563752276867</v>
      </c>
      <c r="C81" s="136">
        <f aca="true" t="shared" si="25" ref="C81:C144">(A81-$A$16+B81)</f>
        <v>0.897563752276867</v>
      </c>
      <c r="D81" s="137">
        <v>162.82157316666667</v>
      </c>
      <c r="E81" s="138">
        <v>-0.00021611111111111112</v>
      </c>
      <c r="F81" s="139">
        <v>0.99136955</v>
      </c>
      <c r="G81" s="137">
        <v>162.0138263888889</v>
      </c>
      <c r="H81" s="138">
        <v>0.3705464722222222</v>
      </c>
      <c r="I81" s="140">
        <v>63.0352819</v>
      </c>
      <c r="J81" s="141">
        <f t="shared" si="13"/>
        <v>-48.464806666665936</v>
      </c>
      <c r="K81" s="142">
        <f t="shared" si="14"/>
        <v>22.245754999999996</v>
      </c>
      <c r="L81" s="143">
        <f t="shared" si="19"/>
        <v>53.32615038609678</v>
      </c>
      <c r="M81" s="145">
        <f t="shared" si="15"/>
        <v>148306773.65768024</v>
      </c>
      <c r="N81" s="146">
        <f t="shared" si="16"/>
        <v>402047.85289766605</v>
      </c>
      <c r="O81" s="144">
        <f t="shared" si="20"/>
        <v>14.941208713894346</v>
      </c>
      <c r="P81" s="147">
        <f t="shared" si="18"/>
        <v>0.2664245432344542</v>
      </c>
      <c r="Q81" s="148">
        <f t="shared" si="21"/>
        <v>38.55681384787009</v>
      </c>
      <c r="R81" s="149">
        <f t="shared" si="22"/>
        <v>53.49802256176444</v>
      </c>
      <c r="S81" s="150">
        <f t="shared" si="23"/>
        <v>23.61560513397574</v>
      </c>
      <c r="T81" s="151">
        <f t="shared" si="24"/>
        <v>1727.3917097483272</v>
      </c>
      <c r="U81" s="152">
        <f t="shared" si="17"/>
        <v>1747.4188916305316</v>
      </c>
    </row>
    <row r="82" spans="1:21" ht="12.75">
      <c r="A82" s="41">
        <v>39144</v>
      </c>
      <c r="B82" s="42">
        <v>0.8979166666666667</v>
      </c>
      <c r="C82" s="43">
        <f t="shared" si="25"/>
        <v>0.8979166666666667</v>
      </c>
      <c r="D82" s="17">
        <v>162.82192119444443</v>
      </c>
      <c r="E82" s="18">
        <v>-0.00021608333333333335</v>
      </c>
      <c r="F82" s="62">
        <v>0.99136963</v>
      </c>
      <c r="G82" s="17">
        <v>162.01800916666667</v>
      </c>
      <c r="H82" s="18">
        <v>0.3701601388888889</v>
      </c>
      <c r="I82" s="64">
        <v>63.03539682</v>
      </c>
      <c r="J82" s="27">
        <f t="shared" si="13"/>
        <v>-48.23472166666534</v>
      </c>
      <c r="K82" s="76">
        <f t="shared" si="14"/>
        <v>22.222573333333333</v>
      </c>
      <c r="L82" s="28">
        <f t="shared" si="19"/>
        <v>53.10742633822115</v>
      </c>
      <c r="M82" s="93">
        <f t="shared" si="15"/>
        <v>148306785.62550986</v>
      </c>
      <c r="N82" s="37">
        <f t="shared" si="16"/>
        <v>402048.5858735148</v>
      </c>
      <c r="O82" s="34">
        <f t="shared" si="20"/>
        <v>14.94118147487993</v>
      </c>
      <c r="P82" s="72">
        <f t="shared" si="18"/>
        <v>0.2664245217347871</v>
      </c>
      <c r="Q82" s="74">
        <f t="shared" si="21"/>
        <v>38.55666199231551</v>
      </c>
      <c r="R82" s="68">
        <f t="shared" si="22"/>
        <v>53.49784346719544</v>
      </c>
      <c r="S82" s="80">
        <f t="shared" si="23"/>
        <v>23.615480517435582</v>
      </c>
      <c r="T82" s="83">
        <f t="shared" si="24"/>
        <v>1701.831204081579</v>
      </c>
      <c r="U82" s="87">
        <f t="shared" si="17"/>
        <v>1747.4188916274825</v>
      </c>
    </row>
    <row r="83" spans="1:21" ht="12.75">
      <c r="A83" s="41">
        <v>39144</v>
      </c>
      <c r="B83" s="42">
        <v>0.8982581967213115</v>
      </c>
      <c r="C83" s="43">
        <f t="shared" si="25"/>
        <v>0.8982581967213115</v>
      </c>
      <c r="D83" s="17">
        <v>162.82226919444446</v>
      </c>
      <c r="E83" s="18">
        <v>-0.00021605555555555557</v>
      </c>
      <c r="F83" s="62">
        <v>0.99136972</v>
      </c>
      <c r="G83" s="17">
        <v>162.02219194444444</v>
      </c>
      <c r="H83" s="18">
        <v>0.36977377777777776</v>
      </c>
      <c r="I83" s="64">
        <v>63.03551174</v>
      </c>
      <c r="J83" s="27">
        <f t="shared" si="13"/>
        <v>-48.00463500000092</v>
      </c>
      <c r="K83" s="76">
        <f t="shared" si="14"/>
        <v>22.199389999999998</v>
      </c>
      <c r="L83" s="28">
        <f t="shared" si="19"/>
        <v>52.88880662004596</v>
      </c>
      <c r="M83" s="93">
        <f t="shared" si="15"/>
        <v>148306799.08931822</v>
      </c>
      <c r="N83" s="37">
        <f t="shared" si="16"/>
        <v>402049.3188493636</v>
      </c>
      <c r="O83" s="34">
        <f t="shared" si="20"/>
        <v>14.94115423596483</v>
      </c>
      <c r="P83" s="72">
        <f t="shared" si="18"/>
        <v>0.2664244975476656</v>
      </c>
      <c r="Q83" s="74">
        <f t="shared" si="21"/>
        <v>38.55651054487622</v>
      </c>
      <c r="R83" s="68">
        <f t="shared" si="22"/>
        <v>53.49766478084105</v>
      </c>
      <c r="S83" s="80">
        <f t="shared" si="23"/>
        <v>23.615356308911387</v>
      </c>
      <c r="T83" s="83">
        <f t="shared" si="24"/>
        <v>1676.2827527868585</v>
      </c>
      <c r="U83" s="87">
        <f t="shared" si="17"/>
        <v>1747.4188916240523</v>
      </c>
    </row>
    <row r="84" spans="1:21" ht="12.75">
      <c r="A84" s="41">
        <v>39144</v>
      </c>
      <c r="B84" s="42">
        <v>0.8986111111111111</v>
      </c>
      <c r="C84" s="43">
        <f t="shared" si="25"/>
        <v>0.8986111111111111</v>
      </c>
      <c r="D84" s="17">
        <v>162.82261719444443</v>
      </c>
      <c r="E84" s="18">
        <v>-0.00021605555555555557</v>
      </c>
      <c r="F84" s="62">
        <v>0.9913698</v>
      </c>
      <c r="G84" s="17">
        <v>162.02637469444446</v>
      </c>
      <c r="H84" s="18">
        <v>0.36938741666666663</v>
      </c>
      <c r="I84" s="64">
        <v>63.03562665</v>
      </c>
      <c r="J84" s="27">
        <f t="shared" si="13"/>
        <v>-47.77454999999861</v>
      </c>
      <c r="K84" s="76">
        <f t="shared" si="14"/>
        <v>22.17620833333333</v>
      </c>
      <c r="L84" s="28">
        <f t="shared" si="19"/>
        <v>52.670296981639</v>
      </c>
      <c r="M84" s="93">
        <f t="shared" si="15"/>
        <v>148306811.05714786</v>
      </c>
      <c r="N84" s="37">
        <f t="shared" si="16"/>
        <v>402050.051761431</v>
      </c>
      <c r="O84" s="34">
        <f t="shared" si="20"/>
        <v>14.941126999519287</v>
      </c>
      <c r="P84" s="72">
        <f t="shared" si="18"/>
        <v>0.2664244760480059</v>
      </c>
      <c r="Q84" s="74">
        <f t="shared" si="21"/>
        <v>38.556359192845726</v>
      </c>
      <c r="R84" s="68">
        <f t="shared" si="22"/>
        <v>53.49748619236502</v>
      </c>
      <c r="S84" s="80">
        <f t="shared" si="23"/>
        <v>23.615232193326438</v>
      </c>
      <c r="T84" s="83">
        <f t="shared" si="24"/>
        <v>1650.74706486975</v>
      </c>
      <c r="U84" s="87">
        <f t="shared" si="17"/>
        <v>1747.4188916210032</v>
      </c>
    </row>
    <row r="85" spans="1:21" ht="12.75">
      <c r="A85" s="41">
        <v>39144</v>
      </c>
      <c r="B85" s="42">
        <v>0.8989526411657559</v>
      </c>
      <c r="C85" s="43">
        <f t="shared" si="25"/>
        <v>0.8989526411657559</v>
      </c>
      <c r="D85" s="17">
        <v>162.8229652222222</v>
      </c>
      <c r="E85" s="18">
        <v>-0.00021602777777777777</v>
      </c>
      <c r="F85" s="62">
        <v>0.99136989</v>
      </c>
      <c r="G85" s="17">
        <v>162.03055741666668</v>
      </c>
      <c r="H85" s="18">
        <v>0.3690010833333333</v>
      </c>
      <c r="I85" s="64">
        <v>63.03574155</v>
      </c>
      <c r="J85" s="27">
        <f t="shared" si="13"/>
        <v>-47.54446833333077</v>
      </c>
      <c r="K85" s="76">
        <f t="shared" si="14"/>
        <v>22.153026666666666</v>
      </c>
      <c r="L85" s="28">
        <f t="shared" si="19"/>
        <v>52.45189958159261</v>
      </c>
      <c r="M85" s="93">
        <f t="shared" si="15"/>
        <v>148306824.52095622</v>
      </c>
      <c r="N85" s="37">
        <f t="shared" si="16"/>
        <v>402050.784609717</v>
      </c>
      <c r="O85" s="34">
        <f t="shared" si="20"/>
        <v>14.94109976554327</v>
      </c>
      <c r="P85" s="72">
        <f t="shared" si="18"/>
        <v>0.2664244518608928</v>
      </c>
      <c r="Q85" s="74">
        <f t="shared" si="21"/>
        <v>38.55620825884834</v>
      </c>
      <c r="R85" s="68">
        <f t="shared" si="22"/>
        <v>53.497308024391614</v>
      </c>
      <c r="S85" s="80">
        <f t="shared" si="23"/>
        <v>23.615108493305073</v>
      </c>
      <c r="T85" s="83">
        <f t="shared" si="24"/>
        <v>1625.224355259139</v>
      </c>
      <c r="U85" s="87">
        <f t="shared" si="17"/>
        <v>1747.418891617573</v>
      </c>
    </row>
    <row r="86" spans="1:21" ht="12.75">
      <c r="A86" s="41">
        <v>39144</v>
      </c>
      <c r="B86" s="42">
        <v>0.8993055555555555</v>
      </c>
      <c r="C86" s="43">
        <f t="shared" si="25"/>
        <v>0.8993055555555555</v>
      </c>
      <c r="D86" s="17">
        <v>162.82331322222223</v>
      </c>
      <c r="E86" s="18">
        <v>-0.00021602777777777777</v>
      </c>
      <c r="F86" s="62">
        <v>0.99136998</v>
      </c>
      <c r="G86" s="17">
        <v>162.03474013888888</v>
      </c>
      <c r="H86" s="18">
        <v>0.3686147222222222</v>
      </c>
      <c r="I86" s="64">
        <v>63.03585644</v>
      </c>
      <c r="J86" s="27">
        <f t="shared" si="13"/>
        <v>-47.31438500000081</v>
      </c>
      <c r="K86" s="76">
        <f t="shared" si="14"/>
        <v>22.129845</v>
      </c>
      <c r="L86" s="28">
        <f t="shared" si="19"/>
        <v>52.23361125475287</v>
      </c>
      <c r="M86" s="93">
        <f t="shared" si="15"/>
        <v>148306837.98476458</v>
      </c>
      <c r="N86" s="37">
        <f t="shared" si="16"/>
        <v>402051.5173942216</v>
      </c>
      <c r="O86" s="34">
        <f t="shared" si="20"/>
        <v>14.941072534036751</v>
      </c>
      <c r="P86" s="72">
        <f t="shared" si="18"/>
        <v>0.26642442767378405</v>
      </c>
      <c r="Q86" s="74">
        <f t="shared" si="21"/>
        <v>38.55605758056026</v>
      </c>
      <c r="R86" s="68">
        <f t="shared" si="22"/>
        <v>53.497130114597006</v>
      </c>
      <c r="S86" s="80">
        <f t="shared" si="23"/>
        <v>23.614985046523508</v>
      </c>
      <c r="T86" s="83">
        <f t="shared" si="24"/>
        <v>1599.7142729442667</v>
      </c>
      <c r="U86" s="87">
        <f t="shared" si="17"/>
        <v>1747.418891614143</v>
      </c>
    </row>
    <row r="87" spans="1:21" ht="12.75">
      <c r="A87" s="41">
        <v>39144</v>
      </c>
      <c r="B87" s="42">
        <v>0.8996470856102002</v>
      </c>
      <c r="C87" s="43">
        <f t="shared" si="25"/>
        <v>0.8996470856102002</v>
      </c>
      <c r="D87" s="17">
        <v>162.8236612222222</v>
      </c>
      <c r="E87" s="18">
        <v>-0.000216</v>
      </c>
      <c r="F87" s="62">
        <v>0.99137006</v>
      </c>
      <c r="G87" s="17">
        <v>162.0389228611111</v>
      </c>
      <c r="H87" s="18">
        <v>0.36822838888888887</v>
      </c>
      <c r="I87" s="64">
        <v>63.03597132</v>
      </c>
      <c r="J87" s="27">
        <f t="shared" si="13"/>
        <v>-47.08430166666574</v>
      </c>
      <c r="K87" s="76">
        <f t="shared" si="14"/>
        <v>22.10666333333333</v>
      </c>
      <c r="L87" s="28">
        <f t="shared" si="19"/>
        <v>52.01543490514127</v>
      </c>
      <c r="M87" s="93">
        <f t="shared" si="15"/>
        <v>148306849.95259425</v>
      </c>
      <c r="N87" s="37">
        <f t="shared" si="16"/>
        <v>402052.2501149448</v>
      </c>
      <c r="O87" s="34">
        <f t="shared" si="20"/>
        <v>14.941045304999712</v>
      </c>
      <c r="P87" s="72">
        <f t="shared" si="18"/>
        <v>0.2664244061741355</v>
      </c>
      <c r="Q87" s="74">
        <f t="shared" si="21"/>
        <v>38.55590699712765</v>
      </c>
      <c r="R87" s="68">
        <f t="shared" si="22"/>
        <v>53.49695230212736</v>
      </c>
      <c r="S87" s="80">
        <f t="shared" si="23"/>
        <v>23.61486169212794</v>
      </c>
      <c r="T87" s="83">
        <f t="shared" si="24"/>
        <v>1574.2171765822623</v>
      </c>
      <c r="U87" s="87">
        <f t="shared" si="17"/>
        <v>1747.418891611094</v>
      </c>
    </row>
    <row r="88" spans="1:21" ht="12.75">
      <c r="A88" s="41">
        <v>39144</v>
      </c>
      <c r="B88" s="42">
        <v>0.9</v>
      </c>
      <c r="C88" s="43">
        <f t="shared" si="25"/>
        <v>0.9</v>
      </c>
      <c r="D88" s="17">
        <v>162.82400925000002</v>
      </c>
      <c r="E88" s="18">
        <v>-0.00021597222222222222</v>
      </c>
      <c r="F88" s="62">
        <v>0.99137015</v>
      </c>
      <c r="G88" s="17">
        <v>162.04310555555554</v>
      </c>
      <c r="H88" s="18">
        <v>0.36784202777777775</v>
      </c>
      <c r="I88" s="64">
        <v>63.03608619</v>
      </c>
      <c r="J88" s="27">
        <f t="shared" si="13"/>
        <v>-46.854221666668536</v>
      </c>
      <c r="K88" s="76">
        <f t="shared" si="14"/>
        <v>22.08348</v>
      </c>
      <c r="L88" s="28">
        <f t="shared" si="19"/>
        <v>51.79737425262894</v>
      </c>
      <c r="M88" s="93">
        <f t="shared" si="15"/>
        <v>148306863.41640258</v>
      </c>
      <c r="N88" s="37">
        <f t="shared" si="16"/>
        <v>402052.9827718866</v>
      </c>
      <c r="O88" s="34">
        <f t="shared" si="20"/>
        <v>14.941018078432112</v>
      </c>
      <c r="P88" s="72">
        <f t="shared" si="18"/>
        <v>0.2664243819870351</v>
      </c>
      <c r="Q88" s="74">
        <f t="shared" si="21"/>
        <v>38.55575683153615</v>
      </c>
      <c r="R88" s="68">
        <f t="shared" si="22"/>
        <v>53.496774909968266</v>
      </c>
      <c r="S88" s="80">
        <f t="shared" si="23"/>
        <v>23.61473875310404</v>
      </c>
      <c r="T88" s="83">
        <f t="shared" si="24"/>
        <v>1548.7334636669448</v>
      </c>
      <c r="U88" s="87">
        <f t="shared" si="17"/>
        <v>1747.4188916076637</v>
      </c>
    </row>
    <row r="89" spans="1:21" ht="12.75">
      <c r="A89" s="41">
        <v>39144</v>
      </c>
      <c r="B89" s="42">
        <v>0.9003415300546448</v>
      </c>
      <c r="C89" s="43">
        <f t="shared" si="25"/>
        <v>0.9003415300546448</v>
      </c>
      <c r="D89" s="17">
        <v>162.82435725</v>
      </c>
      <c r="E89" s="18">
        <v>-0.00021597222222222222</v>
      </c>
      <c r="F89" s="62">
        <v>0.99137023</v>
      </c>
      <c r="G89" s="17">
        <v>162.04728822222222</v>
      </c>
      <c r="H89" s="18">
        <v>0.3674556666666666</v>
      </c>
      <c r="I89" s="64">
        <v>63.03620105</v>
      </c>
      <c r="J89" s="27">
        <f aca="true" t="shared" si="26" ref="J89:J152">(G89-D89)*60</f>
        <v>-46.62414166666622</v>
      </c>
      <c r="K89" s="76">
        <f aca="true" t="shared" si="27" ref="K89:K152">(H89-E89)*60</f>
        <v>22.060298333333332</v>
      </c>
      <c r="L89" s="28">
        <f t="shared" si="19"/>
        <v>51.57942913472901</v>
      </c>
      <c r="M89" s="93">
        <f aca="true" t="shared" si="28" ref="M89:M152">F89*$F$9</f>
        <v>148306875.38423222</v>
      </c>
      <c r="N89" s="37">
        <f aca="true" t="shared" si="29" ref="N89:N152">I89*$F$5</f>
        <v>402053.71536504704</v>
      </c>
      <c r="O89" s="34">
        <f t="shared" si="20"/>
        <v>14.94099085433394</v>
      </c>
      <c r="P89" s="72">
        <f t="shared" si="18"/>
        <v>0.26642436048739393</v>
      </c>
      <c r="Q89" s="74">
        <f t="shared" si="21"/>
        <v>38.55560676095787</v>
      </c>
      <c r="R89" s="68">
        <f t="shared" si="22"/>
        <v>53.49659761529181</v>
      </c>
      <c r="S89" s="80">
        <f t="shared" si="23"/>
        <v>23.614615906623932</v>
      </c>
      <c r="T89" s="83">
        <f t="shared" si="24"/>
        <v>1523.263153148113</v>
      </c>
      <c r="U89" s="87">
        <f aca="true" t="shared" si="30" ref="U89:U152">$F$3/COS(RADIANS(P89))</f>
        <v>1747.4188916046148</v>
      </c>
    </row>
    <row r="90" spans="1:21" ht="12.75">
      <c r="A90" s="41">
        <v>39144</v>
      </c>
      <c r="B90" s="42">
        <v>0.9006944444444445</v>
      </c>
      <c r="C90" s="43">
        <f t="shared" si="25"/>
        <v>0.9006944444444445</v>
      </c>
      <c r="D90" s="17">
        <v>162.82470525000002</v>
      </c>
      <c r="E90" s="18">
        <v>-0.00021594444444444444</v>
      </c>
      <c r="F90" s="62">
        <v>0.99137032</v>
      </c>
      <c r="G90" s="17">
        <v>162.0514708888889</v>
      </c>
      <c r="H90" s="18">
        <v>0.3670693055555555</v>
      </c>
      <c r="I90" s="64">
        <v>63.03631591</v>
      </c>
      <c r="J90" s="27">
        <f t="shared" si="26"/>
        <v>-46.39406166666731</v>
      </c>
      <c r="K90" s="76">
        <f t="shared" si="27"/>
        <v>22.037114999999996</v>
      </c>
      <c r="L90" s="28">
        <f t="shared" si="19"/>
        <v>51.36159959008215</v>
      </c>
      <c r="M90" s="93">
        <f t="shared" si="28"/>
        <v>148306888.84804058</v>
      </c>
      <c r="N90" s="37">
        <f t="shared" si="29"/>
        <v>402054.4479582074</v>
      </c>
      <c r="O90" s="34">
        <f t="shared" si="20"/>
        <v>14.940963630334982</v>
      </c>
      <c r="P90" s="72">
        <f aca="true" t="shared" si="31" ref="P90:P153">DEGREES(ASIN(($F$7-$F$5)/M90))</f>
        <v>0.2664243363003019</v>
      </c>
      <c r="Q90" s="74">
        <f t="shared" si="21"/>
        <v>38.555457098836435</v>
      </c>
      <c r="R90" s="68">
        <f t="shared" si="22"/>
        <v>53.49642072917142</v>
      </c>
      <c r="S90" s="80">
        <f t="shared" si="23"/>
        <v>23.61449346850145</v>
      </c>
      <c r="T90" s="83">
        <f t="shared" si="24"/>
        <v>1497.806213322001</v>
      </c>
      <c r="U90" s="87">
        <f t="shared" si="30"/>
        <v>1747.4188916011847</v>
      </c>
    </row>
    <row r="91" spans="1:21" ht="12.75">
      <c r="A91" s="41">
        <v>39144</v>
      </c>
      <c r="B91" s="42">
        <v>0.9010359744990892</v>
      </c>
      <c r="C91" s="43">
        <f t="shared" si="25"/>
        <v>0.9010359744990892</v>
      </c>
      <c r="D91" s="17">
        <v>162.82505327777778</v>
      </c>
      <c r="E91" s="18">
        <v>-0.00021591666666666667</v>
      </c>
      <c r="F91" s="62">
        <v>0.99137041</v>
      </c>
      <c r="G91" s="17">
        <v>162.05565333333334</v>
      </c>
      <c r="H91" s="18">
        <v>0.3666829722222222</v>
      </c>
      <c r="I91" s="64">
        <v>63.03643076</v>
      </c>
      <c r="J91" s="27">
        <f t="shared" si="26"/>
        <v>-46.16399666666666</v>
      </c>
      <c r="K91" s="76">
        <f t="shared" si="27"/>
        <v>22.01393333333333</v>
      </c>
      <c r="L91" s="28">
        <f t="shared" si="19"/>
        <v>51.14390207161173</v>
      </c>
      <c r="M91" s="93">
        <f t="shared" si="28"/>
        <v>148306902.31184894</v>
      </c>
      <c r="N91" s="37">
        <f t="shared" si="29"/>
        <v>402055.1804875864</v>
      </c>
      <c r="O91" s="34">
        <f t="shared" si="20"/>
        <v>14.940936408805399</v>
      </c>
      <c r="P91" s="72">
        <f t="shared" si="31"/>
        <v>0.2664243121132141</v>
      </c>
      <c r="Q91" s="74">
        <f t="shared" si="21"/>
        <v>38.55530769613686</v>
      </c>
      <c r="R91" s="68">
        <f t="shared" si="22"/>
        <v>53.49624410494226</v>
      </c>
      <c r="S91" s="80">
        <f t="shared" si="23"/>
        <v>23.61437128733146</v>
      </c>
      <c r="T91" s="83">
        <f t="shared" si="24"/>
        <v>1472.364585899265</v>
      </c>
      <c r="U91" s="87">
        <f t="shared" si="30"/>
        <v>1747.4188915977545</v>
      </c>
    </row>
    <row r="92" spans="1:21" ht="12.75">
      <c r="A92" s="41">
        <v>39144</v>
      </c>
      <c r="B92" s="42">
        <v>0.9013888888888889</v>
      </c>
      <c r="C92" s="43">
        <f t="shared" si="25"/>
        <v>0.9013888888888889</v>
      </c>
      <c r="D92" s="17">
        <v>162.82540127777776</v>
      </c>
      <c r="E92" s="18">
        <v>-0.00021591666666666667</v>
      </c>
      <c r="F92" s="62">
        <v>0.99137049</v>
      </c>
      <c r="G92" s="17">
        <v>162.05983597222223</v>
      </c>
      <c r="H92" s="18">
        <v>0.3662966111111111</v>
      </c>
      <c r="I92" s="64">
        <v>63.03654559</v>
      </c>
      <c r="J92" s="27">
        <f t="shared" si="26"/>
        <v>-45.933918333331576</v>
      </c>
      <c r="K92" s="76">
        <f t="shared" si="27"/>
        <v>21.990751666666664</v>
      </c>
      <c r="L92" s="28">
        <f t="shared" si="19"/>
        <v>50.92631179200654</v>
      </c>
      <c r="M92" s="93">
        <f t="shared" si="28"/>
        <v>148306914.27967858</v>
      </c>
      <c r="N92" s="37">
        <f t="shared" si="29"/>
        <v>402055.91288940265</v>
      </c>
      <c r="O92" s="34">
        <f t="shared" si="20"/>
        <v>14.940909192115349</v>
      </c>
      <c r="P92" s="72">
        <f t="shared" si="31"/>
        <v>0.26642429061358425</v>
      </c>
      <c r="Q92" s="74">
        <f t="shared" si="21"/>
        <v>38.55515839406598</v>
      </c>
      <c r="R92" s="68">
        <f t="shared" si="22"/>
        <v>53.496067586181326</v>
      </c>
      <c r="S92" s="80">
        <f t="shared" si="23"/>
        <v>23.614249201950628</v>
      </c>
      <c r="T92" s="83">
        <f t="shared" si="24"/>
        <v>1446.935390308995</v>
      </c>
      <c r="U92" s="87">
        <f t="shared" si="30"/>
        <v>1747.4188915947054</v>
      </c>
    </row>
    <row r="93" spans="1:21" ht="12.75">
      <c r="A93" s="41">
        <v>39144</v>
      </c>
      <c r="B93" s="42">
        <v>0.9017304189435337</v>
      </c>
      <c r="C93" s="43">
        <f t="shared" si="25"/>
        <v>0.9017304189435337</v>
      </c>
      <c r="D93" s="17">
        <v>162.8257492777778</v>
      </c>
      <c r="E93" s="18">
        <v>-0.0002158888888888889</v>
      </c>
      <c r="F93" s="62">
        <v>0.99137058</v>
      </c>
      <c r="G93" s="17">
        <v>162.06401858333334</v>
      </c>
      <c r="H93" s="18">
        <v>0.36591025</v>
      </c>
      <c r="I93" s="64">
        <v>63.03666042</v>
      </c>
      <c r="J93" s="27">
        <f t="shared" si="26"/>
        <v>-45.70384166666713</v>
      </c>
      <c r="K93" s="76">
        <f t="shared" si="27"/>
        <v>21.967568333333332</v>
      </c>
      <c r="L93" s="28">
        <f t="shared" si="19"/>
        <v>50.70884311065423</v>
      </c>
      <c r="M93" s="93">
        <f t="shared" si="28"/>
        <v>148306927.74348694</v>
      </c>
      <c r="N93" s="37">
        <f t="shared" si="29"/>
        <v>402056.6452912188</v>
      </c>
      <c r="O93" s="34">
        <f t="shared" si="20"/>
        <v>14.940881975524453</v>
      </c>
      <c r="P93" s="72">
        <f t="shared" si="31"/>
        <v>0.2664242664265048</v>
      </c>
      <c r="Q93" s="74">
        <f t="shared" si="21"/>
        <v>38.555009500792636</v>
      </c>
      <c r="R93" s="68">
        <f t="shared" si="22"/>
        <v>53.49589147631709</v>
      </c>
      <c r="S93" s="80">
        <f t="shared" si="23"/>
        <v>23.61412752526818</v>
      </c>
      <c r="T93" s="83">
        <f t="shared" si="24"/>
        <v>1421.5202706394357</v>
      </c>
      <c r="U93" s="87">
        <f t="shared" si="30"/>
        <v>1747.4188915912753</v>
      </c>
    </row>
    <row r="94" spans="1:21" ht="12.75">
      <c r="A94" s="41">
        <v>39144</v>
      </c>
      <c r="B94" s="42">
        <v>0.9020833333333332</v>
      </c>
      <c r="C94" s="43">
        <f t="shared" si="25"/>
        <v>0.9020833333333332</v>
      </c>
      <c r="D94" s="17">
        <v>162.82609730555555</v>
      </c>
      <c r="E94" s="18">
        <v>-0.00021586111111111111</v>
      </c>
      <c r="F94" s="62">
        <v>0.99137067</v>
      </c>
      <c r="G94" s="17">
        <v>162.06820116666665</v>
      </c>
      <c r="H94" s="18">
        <v>0.36552388888888887</v>
      </c>
      <c r="I94" s="64">
        <v>63.03677524</v>
      </c>
      <c r="J94" s="27">
        <f t="shared" si="26"/>
        <v>-45.47376833333374</v>
      </c>
      <c r="K94" s="76">
        <f t="shared" si="27"/>
        <v>21.944384999999997</v>
      </c>
      <c r="L94" s="28">
        <f t="shared" si="19"/>
        <v>50.49149980367596</v>
      </c>
      <c r="M94" s="93">
        <f t="shared" si="28"/>
        <v>148306941.2072953</v>
      </c>
      <c r="N94" s="37">
        <f t="shared" si="29"/>
        <v>402057.3776292536</v>
      </c>
      <c r="O94" s="34">
        <f t="shared" si="20"/>
        <v>14.940854761402868</v>
      </c>
      <c r="P94" s="72">
        <f t="shared" si="31"/>
        <v>0.26642424223942973</v>
      </c>
      <c r="Q94" s="74">
        <f t="shared" si="21"/>
        <v>38.55486086426092</v>
      </c>
      <c r="R94" s="68">
        <f t="shared" si="22"/>
        <v>53.495715625663784</v>
      </c>
      <c r="S94" s="80">
        <f t="shared" si="23"/>
        <v>23.61400610285805</v>
      </c>
      <c r="T94" s="83">
        <f t="shared" si="24"/>
        <v>1396.1196862980614</v>
      </c>
      <c r="U94" s="87">
        <f t="shared" si="30"/>
        <v>1747.4188915878453</v>
      </c>
    </row>
    <row r="95" spans="1:21" ht="12.75">
      <c r="A95" s="41">
        <v>39144</v>
      </c>
      <c r="B95" s="42">
        <v>0.902424863387978</v>
      </c>
      <c r="C95" s="43">
        <f t="shared" si="25"/>
        <v>0.902424863387978</v>
      </c>
      <c r="D95" s="17">
        <v>162.82644530555552</v>
      </c>
      <c r="E95" s="18">
        <v>-0.00021586111111111111</v>
      </c>
      <c r="F95" s="62">
        <v>0.99137075</v>
      </c>
      <c r="G95" s="17">
        <v>162.07238375</v>
      </c>
      <c r="H95" s="18">
        <v>0.36513752777777775</v>
      </c>
      <c r="I95" s="64">
        <v>63.03689005</v>
      </c>
      <c r="J95" s="27">
        <f t="shared" si="26"/>
        <v>-45.24369333333141</v>
      </c>
      <c r="K95" s="76">
        <f t="shared" si="27"/>
        <v>21.92120333333333</v>
      </c>
      <c r="L95" s="28">
        <f t="shared" si="19"/>
        <v>50.27427967850496</v>
      </c>
      <c r="M95" s="93">
        <f t="shared" si="28"/>
        <v>148306953.17512494</v>
      </c>
      <c r="N95" s="37">
        <f t="shared" si="29"/>
        <v>402058.109903507</v>
      </c>
      <c r="O95" s="34">
        <f t="shared" si="20"/>
        <v>14.940827549750558</v>
      </c>
      <c r="P95" s="72">
        <f t="shared" si="31"/>
        <v>0.2664242207398112</v>
      </c>
      <c r="Q95" s="74">
        <f t="shared" si="21"/>
        <v>38.554712322363784</v>
      </c>
      <c r="R95" s="68">
        <f t="shared" si="22"/>
        <v>53.49553987211434</v>
      </c>
      <c r="S95" s="80">
        <f t="shared" si="23"/>
        <v>23.613884772613225</v>
      </c>
      <c r="T95" s="83">
        <f t="shared" si="24"/>
        <v>1370.7334000033388</v>
      </c>
      <c r="U95" s="87">
        <f t="shared" si="30"/>
        <v>1747.4188915847963</v>
      </c>
    </row>
    <row r="96" spans="1:21" ht="12.75">
      <c r="A96" s="41">
        <v>39144</v>
      </c>
      <c r="B96" s="42">
        <v>0.9027777777777778</v>
      </c>
      <c r="C96" s="43">
        <f t="shared" si="25"/>
        <v>0.9027777777777778</v>
      </c>
      <c r="D96" s="17">
        <v>162.82679330555555</v>
      </c>
      <c r="E96" s="18">
        <v>-0.00021583333333333334</v>
      </c>
      <c r="F96" s="62">
        <v>0.99137084</v>
      </c>
      <c r="G96" s="17">
        <v>162.07656633333332</v>
      </c>
      <c r="H96" s="18">
        <v>0.3647511944444444</v>
      </c>
      <c r="I96" s="64">
        <v>63.03700485</v>
      </c>
      <c r="J96" s="27">
        <f t="shared" si="26"/>
        <v>-45.01361833333419</v>
      </c>
      <c r="K96" s="76">
        <f t="shared" si="27"/>
        <v>21.89802166666667</v>
      </c>
      <c r="L96" s="28">
        <f t="shared" si="19"/>
        <v>50.05718512922871</v>
      </c>
      <c r="M96" s="93">
        <f t="shared" si="28"/>
        <v>148306966.6389333</v>
      </c>
      <c r="N96" s="37">
        <f t="shared" si="29"/>
        <v>402058.84211397904</v>
      </c>
      <c r="O96" s="34">
        <f t="shared" si="20"/>
        <v>14.940800340567504</v>
      </c>
      <c r="P96" s="72">
        <f t="shared" si="31"/>
        <v>0.2664241965527444</v>
      </c>
      <c r="Q96" s="74">
        <f t="shared" si="21"/>
        <v>38.5545641977181</v>
      </c>
      <c r="R96" s="68">
        <f t="shared" si="22"/>
        <v>53.49536453828561</v>
      </c>
      <c r="S96" s="80">
        <f t="shared" si="23"/>
        <v>23.613763857150595</v>
      </c>
      <c r="T96" s="83">
        <f t="shared" si="24"/>
        <v>1345.3616542389746</v>
      </c>
      <c r="U96" s="87">
        <f t="shared" si="30"/>
        <v>1747.418891581366</v>
      </c>
    </row>
    <row r="97" spans="1:21" ht="12.75">
      <c r="A97" s="41">
        <v>39144</v>
      </c>
      <c r="B97" s="42">
        <v>0.9031193078324226</v>
      </c>
      <c r="C97" s="43">
        <f t="shared" si="25"/>
        <v>0.9031193078324226</v>
      </c>
      <c r="D97" s="17">
        <v>162.82714133333332</v>
      </c>
      <c r="E97" s="18">
        <v>-0.00021580555555555556</v>
      </c>
      <c r="F97" s="62">
        <v>0.99137092</v>
      </c>
      <c r="G97" s="17">
        <v>162.08074886111112</v>
      </c>
      <c r="H97" s="18">
        <v>0.3643648333333333</v>
      </c>
      <c r="I97" s="64">
        <v>63.03711965</v>
      </c>
      <c r="J97" s="27">
        <f t="shared" si="26"/>
        <v>-44.78354833333185</v>
      </c>
      <c r="K97" s="76">
        <f t="shared" si="27"/>
        <v>21.874838333333333</v>
      </c>
      <c r="L97" s="28">
        <f t="shared" si="19"/>
        <v>49.840221558083215</v>
      </c>
      <c r="M97" s="93">
        <f t="shared" si="28"/>
        <v>148306978.60676295</v>
      </c>
      <c r="N97" s="37">
        <f t="shared" si="29"/>
        <v>402059.57432445104</v>
      </c>
      <c r="O97" s="34">
        <f t="shared" si="20"/>
        <v>14.94077313148355</v>
      </c>
      <c r="P97" s="72">
        <f t="shared" si="31"/>
        <v>0.26642417505313315</v>
      </c>
      <c r="Q97" s="74">
        <f t="shared" si="21"/>
        <v>38.55441616009836</v>
      </c>
      <c r="R97" s="68">
        <f t="shared" si="22"/>
        <v>53.49518929158191</v>
      </c>
      <c r="S97" s="80">
        <f t="shared" si="23"/>
        <v>23.613643028614813</v>
      </c>
      <c r="T97" s="83">
        <f t="shared" si="24"/>
        <v>1320.0051198903575</v>
      </c>
      <c r="U97" s="87">
        <f t="shared" si="30"/>
        <v>1747.418891578317</v>
      </c>
    </row>
    <row r="98" spans="1:21" ht="12.75">
      <c r="A98" s="41">
        <v>39144</v>
      </c>
      <c r="B98" s="42">
        <v>0.9034722222222222</v>
      </c>
      <c r="C98" s="43">
        <f t="shared" si="25"/>
        <v>0.9034722222222222</v>
      </c>
      <c r="D98" s="17">
        <v>162.82748933333335</v>
      </c>
      <c r="E98" s="18">
        <v>-0.00021580555555555556</v>
      </c>
      <c r="F98" s="62">
        <v>0.99137101</v>
      </c>
      <c r="G98" s="17">
        <v>162.0849313888889</v>
      </c>
      <c r="H98" s="18">
        <v>0.3639784722222222</v>
      </c>
      <c r="I98" s="64">
        <v>63.03723443</v>
      </c>
      <c r="J98" s="27">
        <f t="shared" si="26"/>
        <v>-44.55347666666739</v>
      </c>
      <c r="K98" s="76">
        <f t="shared" si="27"/>
        <v>21.851656666666663</v>
      </c>
      <c r="L98" s="28">
        <f t="shared" si="19"/>
        <v>49.62338609824115</v>
      </c>
      <c r="M98" s="93">
        <f t="shared" si="28"/>
        <v>148306992.0705713</v>
      </c>
      <c r="N98" s="37">
        <f t="shared" si="29"/>
        <v>402060.3064073602</v>
      </c>
      <c r="O98" s="34">
        <f t="shared" si="20"/>
        <v>14.940745927238934</v>
      </c>
      <c r="P98" s="72">
        <f t="shared" si="31"/>
        <v>0.2664241508660747</v>
      </c>
      <c r="Q98" s="74">
        <f t="shared" si="21"/>
        <v>38.55426854819128</v>
      </c>
      <c r="R98" s="68">
        <f t="shared" si="22"/>
        <v>53.49501447543022</v>
      </c>
      <c r="S98" s="80">
        <f t="shared" si="23"/>
        <v>23.613522620952345</v>
      </c>
      <c r="T98" s="83">
        <f t="shared" si="24"/>
        <v>1294.6634218209383</v>
      </c>
      <c r="U98" s="87">
        <f t="shared" si="30"/>
        <v>1747.4188915748869</v>
      </c>
    </row>
    <row r="99" spans="1:21" ht="12.75">
      <c r="A99" s="41">
        <v>39144</v>
      </c>
      <c r="B99" s="42">
        <v>0.903813752276867</v>
      </c>
      <c r="C99" s="43">
        <f t="shared" si="25"/>
        <v>0.903813752276867</v>
      </c>
      <c r="D99" s="17">
        <v>162.82783733333332</v>
      </c>
      <c r="E99" s="18">
        <v>-0.0002157777777777778</v>
      </c>
      <c r="F99" s="62">
        <v>0.9913711</v>
      </c>
      <c r="G99" s="17">
        <v>162.0891139166667</v>
      </c>
      <c r="H99" s="18">
        <v>0.3635921111111111</v>
      </c>
      <c r="I99" s="64">
        <v>63.0373492</v>
      </c>
      <c r="J99" s="27">
        <f t="shared" si="26"/>
        <v>-44.32340499999782</v>
      </c>
      <c r="K99" s="76">
        <f t="shared" si="27"/>
        <v>21.82847333333333</v>
      </c>
      <c r="L99" s="28">
        <f t="shared" si="19"/>
        <v>49.406680480117636</v>
      </c>
      <c r="M99" s="93">
        <f t="shared" si="28"/>
        <v>148307005.53437966</v>
      </c>
      <c r="N99" s="37">
        <f t="shared" si="29"/>
        <v>402061.03842648806</v>
      </c>
      <c r="O99" s="34">
        <f t="shared" si="20"/>
        <v>14.940718725463485</v>
      </c>
      <c r="P99" s="72">
        <f t="shared" si="31"/>
        <v>0.2664241266790206</v>
      </c>
      <c r="Q99" s="74">
        <f t="shared" si="21"/>
        <v>38.55412119213451</v>
      </c>
      <c r="R99" s="68">
        <f t="shared" si="22"/>
        <v>53.49483991759799</v>
      </c>
      <c r="S99" s="80">
        <f t="shared" si="23"/>
        <v>23.613402466671026</v>
      </c>
      <c r="T99" s="83">
        <f t="shared" si="24"/>
        <v>1269.3367827062675</v>
      </c>
      <c r="U99" s="87">
        <f t="shared" si="30"/>
        <v>1747.4188915714567</v>
      </c>
    </row>
    <row r="100" spans="1:21" ht="12.75">
      <c r="A100" s="41">
        <v>39144</v>
      </c>
      <c r="B100" s="42">
        <v>0.9041666666666667</v>
      </c>
      <c r="C100" s="43">
        <f t="shared" si="25"/>
        <v>0.9041666666666667</v>
      </c>
      <c r="D100" s="17">
        <v>162.82818536111108</v>
      </c>
      <c r="E100" s="18">
        <v>-0.00021574999999999999</v>
      </c>
      <c r="F100" s="62">
        <v>0.99137118</v>
      </c>
      <c r="G100" s="17">
        <v>162.09329641666667</v>
      </c>
      <c r="H100" s="18">
        <v>0.36320575</v>
      </c>
      <c r="I100" s="64">
        <v>63.03746397</v>
      </c>
      <c r="J100" s="27">
        <f t="shared" si="26"/>
        <v>-44.09333666666441</v>
      </c>
      <c r="K100" s="76">
        <f t="shared" si="27"/>
        <v>21.80529</v>
      </c>
      <c r="L100" s="28">
        <f t="shared" si="19"/>
        <v>49.190110148813645</v>
      </c>
      <c r="M100" s="93">
        <f t="shared" si="28"/>
        <v>148307017.5022093</v>
      </c>
      <c r="N100" s="37">
        <f t="shared" si="29"/>
        <v>402061.7704456158</v>
      </c>
      <c r="O100" s="34">
        <f t="shared" si="20"/>
        <v>14.940691523787093</v>
      </c>
      <c r="P100" s="72">
        <f t="shared" si="31"/>
        <v>0.2664241051794207</v>
      </c>
      <c r="Q100" s="74">
        <f t="shared" si="21"/>
        <v>38.55397392290262</v>
      </c>
      <c r="R100" s="68">
        <f t="shared" si="22"/>
        <v>53.494665446689716</v>
      </c>
      <c r="S100" s="80">
        <f t="shared" si="23"/>
        <v>23.613282399115526</v>
      </c>
      <c r="T100" s="83">
        <f t="shared" si="24"/>
        <v>1244.0258595858386</v>
      </c>
      <c r="U100" s="87">
        <f t="shared" si="30"/>
        <v>1747.4188915684078</v>
      </c>
    </row>
    <row r="101" spans="1:21" ht="12.75">
      <c r="A101" s="41">
        <v>39144</v>
      </c>
      <c r="B101" s="42">
        <v>0.9045081967213114</v>
      </c>
      <c r="C101" s="43">
        <f t="shared" si="25"/>
        <v>0.9045081967213114</v>
      </c>
      <c r="D101" s="17">
        <v>162.8285333611111</v>
      </c>
      <c r="E101" s="18">
        <v>-0.00021574999999999999</v>
      </c>
      <c r="F101" s="62">
        <v>0.99137127</v>
      </c>
      <c r="G101" s="17">
        <v>162.0974789166667</v>
      </c>
      <c r="H101" s="18">
        <v>0.36281938888888887</v>
      </c>
      <c r="I101" s="64">
        <v>63.03757873</v>
      </c>
      <c r="J101" s="27">
        <f t="shared" si="26"/>
        <v>-43.86326666666548</v>
      </c>
      <c r="K101" s="76">
        <f t="shared" si="27"/>
        <v>21.782108333333333</v>
      </c>
      <c r="L101" s="28">
        <f t="shared" si="19"/>
        <v>48.97367311529679</v>
      </c>
      <c r="M101" s="93">
        <f t="shared" si="28"/>
        <v>148307030.96601766</v>
      </c>
      <c r="N101" s="37">
        <f t="shared" si="29"/>
        <v>402062.5024009622</v>
      </c>
      <c r="O101" s="34">
        <f t="shared" si="20"/>
        <v>14.940664324579835</v>
      </c>
      <c r="P101" s="72">
        <f t="shared" si="31"/>
        <v>0.2664240809923749</v>
      </c>
      <c r="Q101" s="74">
        <f t="shared" si="21"/>
        <v>38.55382707072564</v>
      </c>
      <c r="R101" s="68">
        <f t="shared" si="22"/>
        <v>53.494491395305474</v>
      </c>
      <c r="S101" s="80">
        <f t="shared" si="23"/>
        <v>23.613162746145804</v>
      </c>
      <c r="T101" s="83">
        <f t="shared" si="24"/>
        <v>1218.7303811978845</v>
      </c>
      <c r="U101" s="87">
        <f t="shared" si="30"/>
        <v>1747.4188915649775</v>
      </c>
    </row>
    <row r="102" spans="1:21" ht="12.75">
      <c r="A102" s="41">
        <v>39144</v>
      </c>
      <c r="B102" s="42">
        <v>0.904861111111111</v>
      </c>
      <c r="C102" s="43">
        <f t="shared" si="25"/>
        <v>0.904861111111111</v>
      </c>
      <c r="D102" s="17">
        <v>162.8288813611111</v>
      </c>
      <c r="E102" s="18">
        <v>-0.0002157222222222222</v>
      </c>
      <c r="F102" s="62">
        <v>0.99137135</v>
      </c>
      <c r="G102" s="17">
        <v>162.10166138888889</v>
      </c>
      <c r="H102" s="18">
        <v>0.36243302777777775</v>
      </c>
      <c r="I102" s="64">
        <v>63.03769348</v>
      </c>
      <c r="J102" s="27">
        <f t="shared" si="26"/>
        <v>-43.633198333332075</v>
      </c>
      <c r="K102" s="76">
        <f t="shared" si="27"/>
        <v>21.758924999999998</v>
      </c>
      <c r="L102" s="28">
        <f t="shared" si="19"/>
        <v>48.7573726716297</v>
      </c>
      <c r="M102" s="93">
        <f t="shared" si="28"/>
        <v>148307042.9338473</v>
      </c>
      <c r="N102" s="37">
        <f t="shared" si="29"/>
        <v>402063.23429252725</v>
      </c>
      <c r="O102" s="34">
        <f t="shared" si="20"/>
        <v>14.940637127841688</v>
      </c>
      <c r="P102" s="72">
        <f t="shared" si="31"/>
        <v>0.2664240594927824</v>
      </c>
      <c r="Q102" s="74">
        <f t="shared" si="21"/>
        <v>38.55368031350573</v>
      </c>
      <c r="R102" s="68">
        <f t="shared" si="22"/>
        <v>53.49431744134742</v>
      </c>
      <c r="S102" s="80">
        <f t="shared" si="23"/>
        <v>23.61304318566404</v>
      </c>
      <c r="T102" s="83">
        <f t="shared" si="24"/>
        <v>1193.4507704675407</v>
      </c>
      <c r="U102" s="87">
        <f t="shared" si="30"/>
        <v>1747.4188915619286</v>
      </c>
    </row>
    <row r="103" spans="1:21" ht="12.75">
      <c r="A103" s="41">
        <v>39144</v>
      </c>
      <c r="B103" s="42">
        <v>0.9052026411657558</v>
      </c>
      <c r="C103" s="43">
        <f t="shared" si="25"/>
        <v>0.9052026411657558</v>
      </c>
      <c r="D103" s="17">
        <v>162.8292293888889</v>
      </c>
      <c r="E103" s="18">
        <v>-0.00021569444444444443</v>
      </c>
      <c r="F103" s="62">
        <v>0.99137144</v>
      </c>
      <c r="G103" s="17">
        <v>162.10584383333332</v>
      </c>
      <c r="H103" s="18">
        <v>0.36204666666666663</v>
      </c>
      <c r="I103" s="64">
        <v>63.03780822</v>
      </c>
      <c r="J103" s="27">
        <f t="shared" si="26"/>
        <v>-43.403133333334836</v>
      </c>
      <c r="K103" s="76">
        <f t="shared" si="27"/>
        <v>21.735741666666666</v>
      </c>
      <c r="L103" s="28">
        <f t="shared" si="19"/>
        <v>48.54121285900939</v>
      </c>
      <c r="M103" s="93">
        <f t="shared" si="28"/>
        <v>148307056.39765567</v>
      </c>
      <c r="N103" s="37">
        <f t="shared" si="29"/>
        <v>402063.9661203108</v>
      </c>
      <c r="O103" s="34">
        <f t="shared" si="20"/>
        <v>14.940609933572627</v>
      </c>
      <c r="P103" s="72">
        <f t="shared" si="31"/>
        <v>0.2664240353057448</v>
      </c>
      <c r="Q103" s="74">
        <f t="shared" si="21"/>
        <v>38.553533974173085</v>
      </c>
      <c r="R103" s="68">
        <f t="shared" si="22"/>
        <v>53.49414390774571</v>
      </c>
      <c r="S103" s="80">
        <f t="shared" si="23"/>
        <v>23.612924040600458</v>
      </c>
      <c r="T103" s="83">
        <f t="shared" si="24"/>
        <v>1168.1874625020537</v>
      </c>
      <c r="U103" s="87">
        <f t="shared" si="30"/>
        <v>1747.4188915584984</v>
      </c>
    </row>
    <row r="104" spans="1:21" ht="12.75">
      <c r="A104" s="41">
        <v>39144</v>
      </c>
      <c r="B104" s="42">
        <v>0.9055555555555556</v>
      </c>
      <c r="C104" s="43">
        <f t="shared" si="25"/>
        <v>0.9055555555555556</v>
      </c>
      <c r="D104" s="17">
        <v>162.82957738888888</v>
      </c>
      <c r="E104" s="18">
        <v>-0.00021569444444444443</v>
      </c>
      <c r="F104" s="62">
        <v>0.99137153</v>
      </c>
      <c r="G104" s="17">
        <v>162.11002627777776</v>
      </c>
      <c r="H104" s="18">
        <v>0.3616603055555555</v>
      </c>
      <c r="I104" s="64">
        <v>63.03792295</v>
      </c>
      <c r="J104" s="27">
        <f t="shared" si="26"/>
        <v>-43.173066666666955</v>
      </c>
      <c r="K104" s="76">
        <f t="shared" si="27"/>
        <v>21.71256</v>
      </c>
      <c r="L104" s="28">
        <f t="shared" si="19"/>
        <v>48.32519179896311</v>
      </c>
      <c r="M104" s="93">
        <f t="shared" si="28"/>
        <v>148307069.86146402</v>
      </c>
      <c r="N104" s="37">
        <f t="shared" si="29"/>
        <v>402064.69788431306</v>
      </c>
      <c r="O104" s="34">
        <f t="shared" si="20"/>
        <v>14.94058274177263</v>
      </c>
      <c r="P104" s="72">
        <f t="shared" si="31"/>
        <v>0.26642401111871183</v>
      </c>
      <c r="Q104" s="74">
        <f t="shared" si="21"/>
        <v>38.55338789066709</v>
      </c>
      <c r="R104" s="68">
        <f t="shared" si="22"/>
        <v>53.49397063243972</v>
      </c>
      <c r="S104" s="80">
        <f t="shared" si="23"/>
        <v>23.61280514889446</v>
      </c>
      <c r="T104" s="83">
        <f t="shared" si="24"/>
        <v>1142.940256754775</v>
      </c>
      <c r="U104" s="87">
        <f t="shared" si="30"/>
        <v>1747.4188915550683</v>
      </c>
    </row>
    <row r="105" spans="1:21" ht="12.75">
      <c r="A105" s="41">
        <v>39144</v>
      </c>
      <c r="B105" s="42">
        <v>0.9058970856102003</v>
      </c>
      <c r="C105" s="43">
        <f t="shared" si="25"/>
        <v>0.9058970856102003</v>
      </c>
      <c r="D105" s="17">
        <v>162.8299253888889</v>
      </c>
      <c r="E105" s="18">
        <v>-0.00021566666666666666</v>
      </c>
      <c r="F105" s="62">
        <v>0.99137161</v>
      </c>
      <c r="G105" s="17">
        <v>162.11420869444444</v>
      </c>
      <c r="H105" s="18">
        <v>0.36127394444444444</v>
      </c>
      <c r="I105" s="64">
        <v>63.03803767</v>
      </c>
      <c r="J105" s="27">
        <f t="shared" si="26"/>
        <v>-42.94300166666801</v>
      </c>
      <c r="K105" s="76">
        <f t="shared" si="27"/>
        <v>21.689376666666668</v>
      </c>
      <c r="L105" s="28">
        <f t="shared" si="19"/>
        <v>48.10931285487019</v>
      </c>
      <c r="M105" s="93">
        <f t="shared" si="28"/>
        <v>148307081.82929367</v>
      </c>
      <c r="N105" s="37">
        <f t="shared" si="29"/>
        <v>402065.42958453385</v>
      </c>
      <c r="O105" s="34">
        <f t="shared" si="20"/>
        <v>14.940555552441662</v>
      </c>
      <c r="P105" s="72">
        <f t="shared" si="31"/>
        <v>0.26642398961913055</v>
      </c>
      <c r="Q105" s="74">
        <f t="shared" si="21"/>
        <v>38.553241902098776</v>
      </c>
      <c r="R105" s="68">
        <f t="shared" si="22"/>
        <v>53.49379745454044</v>
      </c>
      <c r="S105" s="80">
        <f t="shared" si="23"/>
        <v>23.612686349657114</v>
      </c>
      <c r="T105" s="83">
        <f t="shared" si="24"/>
        <v>1117.7095656427819</v>
      </c>
      <c r="U105" s="87">
        <f t="shared" si="30"/>
        <v>1747.4188915520194</v>
      </c>
    </row>
    <row r="106" spans="1:21" ht="12.75">
      <c r="A106" s="41">
        <v>39144</v>
      </c>
      <c r="B106" s="42">
        <v>0.90625</v>
      </c>
      <c r="C106" s="43">
        <f t="shared" si="25"/>
        <v>0.90625</v>
      </c>
      <c r="D106" s="17">
        <v>162.83027341666667</v>
      </c>
      <c r="E106" s="18">
        <v>-0.00021566666666666666</v>
      </c>
      <c r="F106" s="62">
        <v>0.9913717</v>
      </c>
      <c r="G106" s="17">
        <v>162.11839111111112</v>
      </c>
      <c r="H106" s="18">
        <v>0.3608875833333333</v>
      </c>
      <c r="I106" s="64">
        <v>63.03815238</v>
      </c>
      <c r="J106" s="27">
        <f t="shared" si="26"/>
        <v>-42.712938333332886</v>
      </c>
      <c r="K106" s="76">
        <f t="shared" si="27"/>
        <v>21.666195</v>
      </c>
      <c r="L106" s="28">
        <f t="shared" si="19"/>
        <v>47.89357943482447</v>
      </c>
      <c r="M106" s="93">
        <f t="shared" si="28"/>
        <v>148307095.293102</v>
      </c>
      <c r="N106" s="37">
        <f t="shared" si="29"/>
        <v>402066.16122097324</v>
      </c>
      <c r="O106" s="34">
        <f t="shared" si="20"/>
        <v>14.940528365579702</v>
      </c>
      <c r="P106" s="72">
        <f t="shared" si="31"/>
        <v>0.2664239654321058</v>
      </c>
      <c r="Q106" s="74">
        <f t="shared" si="21"/>
        <v>38.55309633123043</v>
      </c>
      <c r="R106" s="68">
        <f t="shared" si="22"/>
        <v>53.49362469681013</v>
      </c>
      <c r="S106" s="80">
        <f t="shared" si="23"/>
        <v>23.612567965650726</v>
      </c>
      <c r="T106" s="83">
        <f t="shared" si="24"/>
        <v>1092.495750248354</v>
      </c>
      <c r="U106" s="87">
        <f t="shared" si="30"/>
        <v>1747.4188915485893</v>
      </c>
    </row>
    <row r="107" spans="1:21" ht="12.75">
      <c r="A107" s="41">
        <v>39144</v>
      </c>
      <c r="B107" s="42">
        <v>0.9065915300546448</v>
      </c>
      <c r="C107" s="43">
        <f t="shared" si="25"/>
        <v>0.9065915300546448</v>
      </c>
      <c r="D107" s="17">
        <v>162.83062141666665</v>
      </c>
      <c r="E107" s="18">
        <v>-0.00021563888888888888</v>
      </c>
      <c r="F107" s="62">
        <v>0.99137179</v>
      </c>
      <c r="G107" s="17">
        <v>162.12257350000002</v>
      </c>
      <c r="H107" s="18">
        <v>0.3605012222222222</v>
      </c>
      <c r="I107" s="64">
        <v>63.03826709</v>
      </c>
      <c r="J107" s="27">
        <f t="shared" si="26"/>
        <v>-42.48287499999776</v>
      </c>
      <c r="K107" s="76">
        <f t="shared" si="27"/>
        <v>21.643011666666663</v>
      </c>
      <c r="L107" s="28">
        <f t="shared" si="19"/>
        <v>47.67799048972153</v>
      </c>
      <c r="M107" s="93">
        <f t="shared" si="28"/>
        <v>148307108.75691035</v>
      </c>
      <c r="N107" s="37">
        <f t="shared" si="29"/>
        <v>402066.89285741263</v>
      </c>
      <c r="O107" s="34">
        <f t="shared" si="20"/>
        <v>14.940501178816683</v>
      </c>
      <c r="P107" s="72">
        <f t="shared" si="31"/>
        <v>0.26642394124508534</v>
      </c>
      <c r="Q107" s="74">
        <f t="shared" si="21"/>
        <v>38.55295100752505</v>
      </c>
      <c r="R107" s="68">
        <f t="shared" si="22"/>
        <v>53.493452186341734</v>
      </c>
      <c r="S107" s="80">
        <f t="shared" si="23"/>
        <v>23.61244982870837</v>
      </c>
      <c r="T107" s="83">
        <f t="shared" si="24"/>
        <v>1067.298708192362</v>
      </c>
      <c r="U107" s="87">
        <f t="shared" si="30"/>
        <v>1747.418891545159</v>
      </c>
    </row>
    <row r="108" spans="1:21" ht="12.75">
      <c r="A108" s="41">
        <v>39144</v>
      </c>
      <c r="B108" s="42">
        <v>0.9069444444444444</v>
      </c>
      <c r="C108" s="43">
        <f t="shared" si="25"/>
        <v>0.9069444444444444</v>
      </c>
      <c r="D108" s="17">
        <v>162.83096941666668</v>
      </c>
      <c r="E108" s="18">
        <v>-0.0002156111111111111</v>
      </c>
      <c r="F108" s="62">
        <v>0.99137187</v>
      </c>
      <c r="G108" s="17">
        <v>162.12675569444446</v>
      </c>
      <c r="H108" s="18">
        <v>0.3601148611111111</v>
      </c>
      <c r="I108" s="64">
        <v>63.03838178</v>
      </c>
      <c r="J108" s="27">
        <f t="shared" si="26"/>
        <v>-42.252823333333254</v>
      </c>
      <c r="K108" s="76">
        <f t="shared" si="27"/>
        <v>21.61982833333333</v>
      </c>
      <c r="L108" s="28">
        <f t="shared" si="19"/>
        <v>47.46255913588313</v>
      </c>
      <c r="M108" s="93">
        <f t="shared" si="28"/>
        <v>148307120.72474003</v>
      </c>
      <c r="N108" s="37">
        <f t="shared" si="29"/>
        <v>402067.62436628924</v>
      </c>
      <c r="O108" s="34">
        <f t="shared" si="20"/>
        <v>14.940473996892665</v>
      </c>
      <c r="P108" s="72">
        <f t="shared" si="31"/>
        <v>0.2664239197455153</v>
      </c>
      <c r="Q108" s="74">
        <f t="shared" si="21"/>
        <v>38.55280578950529</v>
      </c>
      <c r="R108" s="68">
        <f t="shared" si="22"/>
        <v>53.493279786397956</v>
      </c>
      <c r="S108" s="80">
        <f t="shared" si="23"/>
        <v>23.61233179261263</v>
      </c>
      <c r="T108" s="83">
        <f t="shared" si="24"/>
        <v>1042.1199900243182</v>
      </c>
      <c r="U108" s="87">
        <f t="shared" si="30"/>
        <v>1747.41889154211</v>
      </c>
    </row>
    <row r="109" spans="1:21" ht="12.75">
      <c r="A109" s="41">
        <v>39144</v>
      </c>
      <c r="B109" s="42">
        <v>0.9072859744990892</v>
      </c>
      <c r="C109" s="43">
        <f t="shared" si="25"/>
        <v>0.9072859744990892</v>
      </c>
      <c r="D109" s="17">
        <v>162.83131741666665</v>
      </c>
      <c r="E109" s="18">
        <v>-0.0002156111111111111</v>
      </c>
      <c r="F109" s="62">
        <v>0.99137196</v>
      </c>
      <c r="G109" s="17">
        <v>162.13093805555556</v>
      </c>
      <c r="H109" s="18">
        <v>0.35972849999999995</v>
      </c>
      <c r="I109" s="64">
        <v>63.03849647</v>
      </c>
      <c r="J109" s="27">
        <f t="shared" si="26"/>
        <v>-42.02276166666536</v>
      </c>
      <c r="K109" s="76">
        <f t="shared" si="27"/>
        <v>21.596646666666665</v>
      </c>
      <c r="L109" s="28">
        <f t="shared" si="19"/>
        <v>47.247268850001255</v>
      </c>
      <c r="M109" s="93">
        <f t="shared" si="28"/>
        <v>148307134.1885484</v>
      </c>
      <c r="N109" s="37">
        <f t="shared" si="29"/>
        <v>402068.3558751658</v>
      </c>
      <c r="O109" s="34">
        <f t="shared" si="20"/>
        <v>14.940446815067554</v>
      </c>
      <c r="P109" s="72">
        <f t="shared" si="31"/>
        <v>0.2664238955585032</v>
      </c>
      <c r="Q109" s="74">
        <f t="shared" si="21"/>
        <v>38.552660978230605</v>
      </c>
      <c r="R109" s="68">
        <f t="shared" si="22"/>
        <v>53.49310779329816</v>
      </c>
      <c r="S109" s="80">
        <f t="shared" si="23"/>
        <v>23.612214163163053</v>
      </c>
      <c r="T109" s="83">
        <f t="shared" si="24"/>
        <v>1016.9576284560771</v>
      </c>
      <c r="U109" s="87">
        <f t="shared" si="30"/>
        <v>1747.41889153868</v>
      </c>
    </row>
    <row r="110" spans="1:21" ht="12.75">
      <c r="A110" s="41">
        <v>39144</v>
      </c>
      <c r="B110" s="42">
        <v>0.907638888888889</v>
      </c>
      <c r="C110" s="43">
        <f t="shared" si="25"/>
        <v>0.907638888888889</v>
      </c>
      <c r="D110" s="17">
        <v>162.83166544444447</v>
      </c>
      <c r="E110" s="18">
        <v>-0.00021558333333333333</v>
      </c>
      <c r="F110" s="62">
        <v>0.99137204</v>
      </c>
      <c r="G110" s="17">
        <v>162.13512041666667</v>
      </c>
      <c r="H110" s="18">
        <v>0.3593421388888889</v>
      </c>
      <c r="I110" s="64">
        <v>63.03861115</v>
      </c>
      <c r="J110" s="27">
        <f t="shared" si="26"/>
        <v>-41.79270166666811</v>
      </c>
      <c r="K110" s="76">
        <f t="shared" si="27"/>
        <v>21.573463333333333</v>
      </c>
      <c r="L110" s="28">
        <f t="shared" si="19"/>
        <v>47.032130551561565</v>
      </c>
      <c r="M110" s="93">
        <f t="shared" si="28"/>
        <v>148307146.15637803</v>
      </c>
      <c r="N110" s="37">
        <f t="shared" si="29"/>
        <v>402069.08732026105</v>
      </c>
      <c r="O110" s="34">
        <f t="shared" si="20"/>
        <v>14.940419635711356</v>
      </c>
      <c r="P110" s="72">
        <f t="shared" si="31"/>
        <v>0.2664238740589406</v>
      </c>
      <c r="Q110" s="74">
        <f t="shared" si="21"/>
        <v>38.552516261862614</v>
      </c>
      <c r="R110" s="68">
        <f t="shared" si="22"/>
        <v>53.49293589757397</v>
      </c>
      <c r="S110" s="80">
        <f t="shared" si="23"/>
        <v>23.612096626151256</v>
      </c>
      <c r="T110" s="83">
        <f t="shared" si="24"/>
        <v>991.8129371877512</v>
      </c>
      <c r="U110" s="87">
        <f t="shared" si="30"/>
        <v>1747.4188915356308</v>
      </c>
    </row>
    <row r="111" spans="1:21" ht="12.75">
      <c r="A111" s="41">
        <v>39144</v>
      </c>
      <c r="B111" s="42">
        <v>0.9079804189435338</v>
      </c>
      <c r="C111" s="43">
        <f t="shared" si="25"/>
        <v>0.9079804189435338</v>
      </c>
      <c r="D111" s="17">
        <v>162.83201344444444</v>
      </c>
      <c r="E111" s="18">
        <v>-0.00021555555555555556</v>
      </c>
      <c r="F111" s="62">
        <v>0.99137213</v>
      </c>
      <c r="G111" s="17">
        <v>162.13930274999998</v>
      </c>
      <c r="H111" s="18">
        <v>0.35895574999999996</v>
      </c>
      <c r="I111" s="64">
        <v>63.03872582</v>
      </c>
      <c r="J111" s="27">
        <f t="shared" si="26"/>
        <v>-41.562641666667446</v>
      </c>
      <c r="K111" s="76">
        <f t="shared" si="27"/>
        <v>21.55027833333333</v>
      </c>
      <c r="L111" s="28">
        <f t="shared" si="19"/>
        <v>46.81714483435938</v>
      </c>
      <c r="M111" s="93">
        <f t="shared" si="28"/>
        <v>148307159.6201864</v>
      </c>
      <c r="N111" s="37">
        <f t="shared" si="29"/>
        <v>402069.81870157487</v>
      </c>
      <c r="O111" s="34">
        <f t="shared" si="20"/>
        <v>14.940392458824054</v>
      </c>
      <c r="P111" s="72">
        <f t="shared" si="31"/>
        <v>0.2664238498719368</v>
      </c>
      <c r="Q111" s="74">
        <f t="shared" si="21"/>
        <v>38.552371962510506</v>
      </c>
      <c r="R111" s="68">
        <f t="shared" si="22"/>
        <v>53.492764421334556</v>
      </c>
      <c r="S111" s="80">
        <f t="shared" si="23"/>
        <v>23.611979503686452</v>
      </c>
      <c r="T111" s="83">
        <f t="shared" si="24"/>
        <v>966.6859482134951</v>
      </c>
      <c r="U111" s="87">
        <f t="shared" si="30"/>
        <v>1747.4188915322009</v>
      </c>
    </row>
    <row r="112" spans="1:21" ht="12.75">
      <c r="A112" s="41">
        <v>39144</v>
      </c>
      <c r="B112" s="42">
        <v>0.9083333333333333</v>
      </c>
      <c r="C112" s="43">
        <f t="shared" si="25"/>
        <v>0.9083333333333333</v>
      </c>
      <c r="D112" s="17">
        <v>162.83236144444442</v>
      </c>
      <c r="E112" s="18">
        <v>-0.00021555555555555556</v>
      </c>
      <c r="F112" s="62">
        <v>0.99137222</v>
      </c>
      <c r="G112" s="17">
        <v>162.14348505555554</v>
      </c>
      <c r="H112" s="18">
        <v>0.35856938888888884</v>
      </c>
      <c r="I112" s="64">
        <v>63.03884048</v>
      </c>
      <c r="J112" s="27">
        <f t="shared" si="26"/>
        <v>-41.33258333333231</v>
      </c>
      <c r="K112" s="76">
        <f t="shared" si="27"/>
        <v>21.527096666666665</v>
      </c>
      <c r="L112" s="28">
        <f t="shared" si="19"/>
        <v>46.60231760027802</v>
      </c>
      <c r="M112" s="93">
        <f t="shared" si="28"/>
        <v>148307173.08399472</v>
      </c>
      <c r="N112" s="37">
        <f t="shared" si="29"/>
        <v>402070.5500191072</v>
      </c>
      <c r="O112" s="34">
        <f t="shared" si="20"/>
        <v>14.940365284405619</v>
      </c>
      <c r="P112" s="72">
        <f t="shared" si="31"/>
        <v>0.26642382568493733</v>
      </c>
      <c r="Q112" s="74">
        <f t="shared" si="21"/>
        <v>38.552227919768825</v>
      </c>
      <c r="R112" s="68">
        <f t="shared" si="22"/>
        <v>53.49259320417444</v>
      </c>
      <c r="S112" s="80">
        <f t="shared" si="23"/>
        <v>23.611862635363206</v>
      </c>
      <c r="T112" s="83">
        <f t="shared" si="24"/>
        <v>941.5773708212973</v>
      </c>
      <c r="U112" s="87">
        <f t="shared" si="30"/>
        <v>1747.4188915287707</v>
      </c>
    </row>
    <row r="113" spans="1:21" ht="12.75">
      <c r="A113" s="41">
        <v>39144</v>
      </c>
      <c r="B113" s="42">
        <v>0.9086748633879781</v>
      </c>
      <c r="C113" s="43">
        <f t="shared" si="25"/>
        <v>0.9086748633879781</v>
      </c>
      <c r="D113" s="17">
        <v>162.83270947222223</v>
      </c>
      <c r="E113" s="18">
        <v>-0.00021552777777777778</v>
      </c>
      <c r="F113" s="62">
        <v>0.9913723</v>
      </c>
      <c r="G113" s="17">
        <v>162.1476673611111</v>
      </c>
      <c r="H113" s="18">
        <v>0.3581830277777778</v>
      </c>
      <c r="I113" s="64">
        <v>63.03895513</v>
      </c>
      <c r="J113" s="27">
        <f t="shared" si="26"/>
        <v>-41.10252666666781</v>
      </c>
      <c r="K113" s="76">
        <f t="shared" si="27"/>
        <v>21.503913333333333</v>
      </c>
      <c r="L113" s="28">
        <f t="shared" si="19"/>
        <v>46.38764870389413</v>
      </c>
      <c r="M113" s="93">
        <f t="shared" si="28"/>
        <v>148307185.05182436</v>
      </c>
      <c r="N113" s="37">
        <f t="shared" si="29"/>
        <v>402071.2812728582</v>
      </c>
      <c r="O113" s="34">
        <f t="shared" si="20"/>
        <v>14.940338112456018</v>
      </c>
      <c r="P113" s="72">
        <f t="shared" si="31"/>
        <v>0.26642380418538597</v>
      </c>
      <c r="Q113" s="74">
        <f t="shared" si="21"/>
        <v>38.5520839719146</v>
      </c>
      <c r="R113" s="68">
        <f t="shared" si="22"/>
        <v>53.49242208437062</v>
      </c>
      <c r="S113" s="80">
        <f t="shared" si="23"/>
        <v>23.61174585945858</v>
      </c>
      <c r="T113" s="83">
        <f t="shared" si="24"/>
        <v>916.4872071361378</v>
      </c>
      <c r="U113" s="87">
        <f t="shared" si="30"/>
        <v>1747.4188915257216</v>
      </c>
    </row>
    <row r="114" spans="1:21" ht="12.75">
      <c r="A114" s="41">
        <v>39144</v>
      </c>
      <c r="B114" s="42">
        <v>0.9090277777777778</v>
      </c>
      <c r="C114" s="43">
        <f t="shared" si="25"/>
        <v>0.9090277777777778</v>
      </c>
      <c r="D114" s="17">
        <v>162.8330574722222</v>
      </c>
      <c r="E114" s="18">
        <v>-0.0002155</v>
      </c>
      <c r="F114" s="62">
        <v>0.99137239</v>
      </c>
      <c r="G114" s="17">
        <v>162.1518496388889</v>
      </c>
      <c r="H114" s="18">
        <v>0.35779666666666665</v>
      </c>
      <c r="I114" s="64">
        <v>63.03906977</v>
      </c>
      <c r="J114" s="27">
        <f t="shared" si="26"/>
        <v>-40.8724699999982</v>
      </c>
      <c r="K114" s="76">
        <f t="shared" si="27"/>
        <v>21.480729999999998</v>
      </c>
      <c r="L114" s="28">
        <f t="shared" si="19"/>
        <v>46.17313963124097</v>
      </c>
      <c r="M114" s="93">
        <f t="shared" si="28"/>
        <v>148307198.51563272</v>
      </c>
      <c r="N114" s="37">
        <f t="shared" si="29"/>
        <v>402072.0124628278</v>
      </c>
      <c r="O114" s="34">
        <f t="shared" si="20"/>
        <v>14.940310942975234</v>
      </c>
      <c r="P114" s="72">
        <f t="shared" si="31"/>
        <v>0.26642377999839484</v>
      </c>
      <c r="Q114" s="74">
        <f t="shared" si="21"/>
        <v>38.55194044122733</v>
      </c>
      <c r="R114" s="68">
        <f t="shared" si="22"/>
        <v>53.49225138420256</v>
      </c>
      <c r="S114" s="80">
        <f t="shared" si="23"/>
        <v>23.611629498252096</v>
      </c>
      <c r="T114" s="83">
        <f t="shared" si="24"/>
        <v>891.4155934960727</v>
      </c>
      <c r="U114" s="87">
        <f t="shared" si="30"/>
        <v>1747.4188915222915</v>
      </c>
    </row>
    <row r="115" spans="1:21" ht="12.75">
      <c r="A115" s="41">
        <v>39144</v>
      </c>
      <c r="B115" s="42">
        <v>0.9093693078324225</v>
      </c>
      <c r="C115" s="43">
        <f t="shared" si="25"/>
        <v>0.9093693078324225</v>
      </c>
      <c r="D115" s="17">
        <v>162.83340547222218</v>
      </c>
      <c r="E115" s="18">
        <v>-0.0002155</v>
      </c>
      <c r="F115" s="62">
        <v>0.99137248</v>
      </c>
      <c r="G115" s="17">
        <v>162.15603191666668</v>
      </c>
      <c r="H115" s="18">
        <v>0.35741030555555553</v>
      </c>
      <c r="I115" s="64">
        <v>63.0391844</v>
      </c>
      <c r="J115" s="27">
        <f t="shared" si="26"/>
        <v>-40.642413333330296</v>
      </c>
      <c r="K115" s="76">
        <f t="shared" si="27"/>
        <v>21.45754833333333</v>
      </c>
      <c r="L115" s="28">
        <f t="shared" si="19"/>
        <v>45.95879339852938</v>
      </c>
      <c r="M115" s="93">
        <f t="shared" si="28"/>
        <v>148307211.97944108</v>
      </c>
      <c r="N115" s="37">
        <f t="shared" si="29"/>
        <v>402072.743589016</v>
      </c>
      <c r="O115" s="34">
        <f t="shared" si="20"/>
        <v>14.940283775963229</v>
      </c>
      <c r="P115" s="72">
        <f t="shared" si="31"/>
        <v>0.26642375581140815</v>
      </c>
      <c r="Q115" s="74">
        <f t="shared" si="21"/>
        <v>38.55179716665162</v>
      </c>
      <c r="R115" s="68">
        <f t="shared" si="22"/>
        <v>53.49208094261485</v>
      </c>
      <c r="S115" s="80">
        <f t="shared" si="23"/>
        <v>23.611513390688387</v>
      </c>
      <c r="T115" s="83">
        <f t="shared" si="24"/>
        <v>866.3629017493977</v>
      </c>
      <c r="U115" s="87">
        <f t="shared" si="30"/>
        <v>1747.4188915188615</v>
      </c>
    </row>
    <row r="116" spans="1:21" ht="12.75">
      <c r="A116" s="41">
        <v>39144</v>
      </c>
      <c r="B116" s="42">
        <v>0.9097222222222222</v>
      </c>
      <c r="C116" s="43">
        <f t="shared" si="25"/>
        <v>0.9097222222222222</v>
      </c>
      <c r="D116" s="17">
        <v>162.8337535</v>
      </c>
      <c r="E116" s="18">
        <v>-0.0002154722222222222</v>
      </c>
      <c r="F116" s="62">
        <v>0.99137256</v>
      </c>
      <c r="G116" s="17">
        <v>162.16021416666666</v>
      </c>
      <c r="H116" s="18">
        <v>0.35702391666666666</v>
      </c>
      <c r="I116" s="64">
        <v>63.03929903</v>
      </c>
      <c r="J116" s="27">
        <f t="shared" si="26"/>
        <v>-40.41236000000026</v>
      </c>
      <c r="K116" s="76">
        <f t="shared" si="27"/>
        <v>21.434363333333334</v>
      </c>
      <c r="L116" s="28">
        <f t="shared" si="19"/>
        <v>45.74461289444854</v>
      </c>
      <c r="M116" s="93">
        <f t="shared" si="28"/>
        <v>148307223.94727072</v>
      </c>
      <c r="N116" s="37">
        <f t="shared" si="29"/>
        <v>402073.4747152042</v>
      </c>
      <c r="O116" s="34">
        <f t="shared" si="20"/>
        <v>14.940256609050028</v>
      </c>
      <c r="P116" s="72">
        <f t="shared" si="31"/>
        <v>0.26642373431186805</v>
      </c>
      <c r="Q116" s="74">
        <f t="shared" si="21"/>
        <v>38.55165397844323</v>
      </c>
      <c r="R116" s="68">
        <f t="shared" si="22"/>
        <v>53.49191058749325</v>
      </c>
      <c r="S116" s="80">
        <f t="shared" si="23"/>
        <v>23.6113973693932</v>
      </c>
      <c r="T116" s="83">
        <f t="shared" si="24"/>
        <v>841.3294899809953</v>
      </c>
      <c r="U116" s="87">
        <f t="shared" si="30"/>
        <v>1747.4188915158124</v>
      </c>
    </row>
    <row r="117" spans="1:21" ht="12.75">
      <c r="A117" s="41">
        <v>39144</v>
      </c>
      <c r="B117" s="42">
        <v>0.910063752276867</v>
      </c>
      <c r="C117" s="43">
        <f t="shared" si="25"/>
        <v>0.910063752276867</v>
      </c>
      <c r="D117" s="17">
        <v>162.83410149999997</v>
      </c>
      <c r="E117" s="18">
        <v>-0.00021544444444444443</v>
      </c>
      <c r="F117" s="62">
        <v>0.99137265</v>
      </c>
      <c r="G117" s="17">
        <v>162.16439641666668</v>
      </c>
      <c r="H117" s="18">
        <v>0.35663755555555554</v>
      </c>
      <c r="I117" s="64">
        <v>63.03941364</v>
      </c>
      <c r="J117" s="27">
        <f t="shared" si="26"/>
        <v>-40.18230499999788</v>
      </c>
      <c r="K117" s="76">
        <f t="shared" si="27"/>
        <v>21.411179999999998</v>
      </c>
      <c r="L117" s="28">
        <f t="shared" si="19"/>
        <v>45.53059835097079</v>
      </c>
      <c r="M117" s="93">
        <f t="shared" si="28"/>
        <v>148307237.41107908</v>
      </c>
      <c r="N117" s="37">
        <f t="shared" si="29"/>
        <v>402074.2057138296</v>
      </c>
      <c r="O117" s="34">
        <f t="shared" si="20"/>
        <v>14.94022944697553</v>
      </c>
      <c r="P117" s="72">
        <f t="shared" si="31"/>
        <v>0.2664237101248897</v>
      </c>
      <c r="Q117" s="74">
        <f t="shared" si="21"/>
        <v>38.55151121589369</v>
      </c>
      <c r="R117" s="68">
        <f t="shared" si="22"/>
        <v>53.49174066286922</v>
      </c>
      <c r="S117" s="80">
        <f t="shared" si="23"/>
        <v>23.61128176891816</v>
      </c>
      <c r="T117" s="83">
        <f t="shared" si="24"/>
        <v>816.315345590464</v>
      </c>
      <c r="U117" s="87">
        <f t="shared" si="30"/>
        <v>1747.4188915123823</v>
      </c>
    </row>
    <row r="118" spans="1:21" ht="12.75">
      <c r="A118" s="41">
        <v>39144</v>
      </c>
      <c r="B118" s="42">
        <v>0.9104166666666668</v>
      </c>
      <c r="C118" s="43">
        <f t="shared" si="25"/>
        <v>0.9104166666666668</v>
      </c>
      <c r="D118" s="17">
        <v>162.8344495</v>
      </c>
      <c r="E118" s="18">
        <v>-0.00021544444444444443</v>
      </c>
      <c r="F118" s="62">
        <v>0.99137273</v>
      </c>
      <c r="G118" s="17">
        <v>162.16857863888887</v>
      </c>
      <c r="H118" s="18">
        <v>0.3562511944444444</v>
      </c>
      <c r="I118" s="64">
        <v>63.03952825</v>
      </c>
      <c r="J118" s="27">
        <f t="shared" si="26"/>
        <v>-39.95225166666785</v>
      </c>
      <c r="K118" s="76">
        <f t="shared" si="27"/>
        <v>21.387998333333332</v>
      </c>
      <c r="L118" s="28">
        <f t="shared" si="19"/>
        <v>45.316755081119105</v>
      </c>
      <c r="M118" s="93">
        <f t="shared" si="28"/>
        <v>148307249.37890872</v>
      </c>
      <c r="N118" s="37">
        <f t="shared" si="29"/>
        <v>402074.936712455</v>
      </c>
      <c r="O118" s="34">
        <f t="shared" si="20"/>
        <v>14.940202284999796</v>
      </c>
      <c r="P118" s="72">
        <f t="shared" si="31"/>
        <v>0.266423688625357</v>
      </c>
      <c r="Q118" s="74">
        <f t="shared" si="21"/>
        <v>38.551368539883335</v>
      </c>
      <c r="R118" s="68">
        <f t="shared" si="22"/>
        <v>53.49157082488313</v>
      </c>
      <c r="S118" s="80">
        <f t="shared" si="23"/>
        <v>23.61116625488354</v>
      </c>
      <c r="T118" s="83">
        <f t="shared" si="24"/>
        <v>791.3211301699585</v>
      </c>
      <c r="U118" s="87">
        <f t="shared" si="30"/>
        <v>1747.4188915093334</v>
      </c>
    </row>
    <row r="119" spans="1:21" ht="12.75">
      <c r="A119" s="41">
        <v>39144</v>
      </c>
      <c r="B119" s="42">
        <v>0.9107581967213115</v>
      </c>
      <c r="C119" s="43">
        <f t="shared" si="25"/>
        <v>0.9107581967213115</v>
      </c>
      <c r="D119" s="17">
        <v>162.83479749999998</v>
      </c>
      <c r="E119" s="18">
        <v>-0.00021541666666666665</v>
      </c>
      <c r="F119" s="62">
        <v>0.99137282</v>
      </c>
      <c r="G119" s="17">
        <v>162.1727608333333</v>
      </c>
      <c r="H119" s="18">
        <v>0.35586480555555555</v>
      </c>
      <c r="I119" s="64">
        <v>63.03964285</v>
      </c>
      <c r="J119" s="27">
        <f t="shared" si="26"/>
        <v>-39.72219999999993</v>
      </c>
      <c r="K119" s="76">
        <f t="shared" si="27"/>
        <v>21.364813333333334</v>
      </c>
      <c r="L119" s="28">
        <f t="shared" si="19"/>
        <v>45.10308312478298</v>
      </c>
      <c r="M119" s="93">
        <f t="shared" si="28"/>
        <v>148307262.84271708</v>
      </c>
      <c r="N119" s="37">
        <f t="shared" si="29"/>
        <v>402075.667647299</v>
      </c>
      <c r="O119" s="34">
        <f t="shared" si="20"/>
        <v>14.940175125492758</v>
      </c>
      <c r="P119" s="72">
        <f t="shared" si="31"/>
        <v>0.2664236644383868</v>
      </c>
      <c r="Q119" s="74">
        <f t="shared" si="21"/>
        <v>38.55122628099701</v>
      </c>
      <c r="R119" s="68">
        <f t="shared" si="22"/>
        <v>53.491401406489764</v>
      </c>
      <c r="S119" s="80">
        <f t="shared" si="23"/>
        <v>23.61105115550425</v>
      </c>
      <c r="T119" s="83">
        <f t="shared" si="24"/>
        <v>766.3468098104031</v>
      </c>
      <c r="U119" s="87">
        <f t="shared" si="30"/>
        <v>1747.418891505903</v>
      </c>
    </row>
    <row r="120" spans="1:21" ht="12.75">
      <c r="A120" s="41">
        <v>39144</v>
      </c>
      <c r="B120" s="42">
        <v>0.9111111111111111</v>
      </c>
      <c r="C120" s="43">
        <f t="shared" si="25"/>
        <v>0.9111111111111111</v>
      </c>
      <c r="D120" s="17">
        <v>162.83514552777774</v>
      </c>
      <c r="E120" s="18">
        <v>-0.00021538888888888888</v>
      </c>
      <c r="F120" s="62">
        <v>0.99137291</v>
      </c>
      <c r="G120" s="17">
        <v>162.17694302777778</v>
      </c>
      <c r="H120" s="18">
        <v>0.35547844444444443</v>
      </c>
      <c r="I120" s="64">
        <v>63.03975744</v>
      </c>
      <c r="J120" s="27">
        <f t="shared" si="26"/>
        <v>-39.49214999999754</v>
      </c>
      <c r="K120" s="76">
        <f t="shared" si="27"/>
        <v>21.34163</v>
      </c>
      <c r="L120" s="28">
        <f t="shared" si="19"/>
        <v>44.88958728487045</v>
      </c>
      <c r="M120" s="93">
        <f t="shared" si="28"/>
        <v>148307276.30652544</v>
      </c>
      <c r="N120" s="37">
        <f t="shared" si="29"/>
        <v>402076.3985183616</v>
      </c>
      <c r="O120" s="34">
        <f t="shared" si="20"/>
        <v>14.94014796845439</v>
      </c>
      <c r="P120" s="72">
        <f t="shared" si="31"/>
        <v>0.26642364025142107</v>
      </c>
      <c r="Q120" s="74">
        <f t="shared" si="21"/>
        <v>38.55108427850256</v>
      </c>
      <c r="R120" s="68">
        <f t="shared" si="22"/>
        <v>53.49123224695695</v>
      </c>
      <c r="S120" s="80">
        <f t="shared" si="23"/>
        <v>23.610936310048167</v>
      </c>
      <c r="T120" s="83">
        <f t="shared" si="24"/>
        <v>741.3929653150526</v>
      </c>
      <c r="U120" s="87">
        <f t="shared" si="30"/>
        <v>1747.4188915024731</v>
      </c>
    </row>
    <row r="121" spans="1:21" ht="12.75">
      <c r="A121" s="41">
        <v>39144</v>
      </c>
      <c r="B121" s="42">
        <v>0.9114526411657559</v>
      </c>
      <c r="C121" s="43">
        <f t="shared" si="25"/>
        <v>0.9114526411657559</v>
      </c>
      <c r="D121" s="17">
        <v>162.83549352777777</v>
      </c>
      <c r="E121" s="18">
        <v>-0.00021538888888888888</v>
      </c>
      <c r="F121" s="62">
        <v>0.99137299</v>
      </c>
      <c r="G121" s="17">
        <v>162.18112522222222</v>
      </c>
      <c r="H121" s="18">
        <v>0.3550920833333333</v>
      </c>
      <c r="I121" s="64">
        <v>63.03987202</v>
      </c>
      <c r="J121" s="27">
        <f t="shared" si="26"/>
        <v>-39.26209833333303</v>
      </c>
      <c r="K121" s="76">
        <f t="shared" si="27"/>
        <v>21.318448333333333</v>
      </c>
      <c r="L121" s="28">
        <f t="shared" si="19"/>
        <v>44.67626712867012</v>
      </c>
      <c r="M121" s="93">
        <f t="shared" si="28"/>
        <v>148307288.27435508</v>
      </c>
      <c r="N121" s="37">
        <f t="shared" si="29"/>
        <v>402077.1293256428</v>
      </c>
      <c r="O121" s="34">
        <f t="shared" si="20"/>
        <v>14.940120813884672</v>
      </c>
      <c r="P121" s="72">
        <f t="shared" si="31"/>
        <v>0.2664236187518996</v>
      </c>
      <c r="Q121" s="74">
        <f t="shared" si="21"/>
        <v>38.55094237057011</v>
      </c>
      <c r="R121" s="68">
        <f t="shared" si="22"/>
        <v>53.49106318445479</v>
      </c>
      <c r="S121" s="80">
        <f t="shared" si="23"/>
        <v>23.61082155668544</v>
      </c>
      <c r="T121" s="83">
        <f t="shared" si="24"/>
        <v>716.4595652266617</v>
      </c>
      <c r="U121" s="87">
        <f t="shared" si="30"/>
        <v>1747.4188914994243</v>
      </c>
    </row>
    <row r="122" spans="1:21" ht="12.75">
      <c r="A122" s="41">
        <v>39144</v>
      </c>
      <c r="B122" s="42">
        <v>0.9118055555555555</v>
      </c>
      <c r="C122" s="43">
        <f t="shared" si="25"/>
        <v>0.9118055555555555</v>
      </c>
      <c r="D122" s="17">
        <v>162.83584152777775</v>
      </c>
      <c r="E122" s="18">
        <v>-0.0002153611111111111</v>
      </c>
      <c r="F122" s="62">
        <v>0.99137308</v>
      </c>
      <c r="G122" s="17">
        <v>162.18530736111111</v>
      </c>
      <c r="H122" s="18">
        <v>0.35470569444444444</v>
      </c>
      <c r="I122" s="64">
        <v>63.03998659</v>
      </c>
      <c r="J122" s="27">
        <f t="shared" si="26"/>
        <v>-39.03204999999787</v>
      </c>
      <c r="K122" s="76">
        <f t="shared" si="27"/>
        <v>21.29526333333333</v>
      </c>
      <c r="L122" s="28">
        <f t="shared" si="19"/>
        <v>44.463127202826115</v>
      </c>
      <c r="M122" s="93">
        <f t="shared" si="28"/>
        <v>148307301.73816344</v>
      </c>
      <c r="N122" s="37">
        <f t="shared" si="29"/>
        <v>402077.8600691426</v>
      </c>
      <c r="O122" s="34">
        <f t="shared" si="20"/>
        <v>14.940093661783564</v>
      </c>
      <c r="P122" s="72">
        <f t="shared" si="31"/>
        <v>0.26642359456494213</v>
      </c>
      <c r="Q122" s="74">
        <f t="shared" si="21"/>
        <v>38.55080088004668</v>
      </c>
      <c r="R122" s="68">
        <f t="shared" si="22"/>
        <v>53.490894541830244</v>
      </c>
      <c r="S122" s="80">
        <f t="shared" si="23"/>
        <v>23.610707218263116</v>
      </c>
      <c r="T122" s="83">
        <f t="shared" si="24"/>
        <v>691.5471038169699</v>
      </c>
      <c r="U122" s="87">
        <f t="shared" si="30"/>
        <v>1747.4188914959939</v>
      </c>
    </row>
    <row r="123" spans="1:21" ht="12.75">
      <c r="A123" s="41">
        <v>39144</v>
      </c>
      <c r="B123" s="42">
        <v>0.9121470856102003</v>
      </c>
      <c r="C123" s="43">
        <f t="shared" si="25"/>
        <v>0.9121470856102003</v>
      </c>
      <c r="D123" s="17">
        <v>162.83618955555556</v>
      </c>
      <c r="E123" s="18">
        <v>-0.00021533333333333333</v>
      </c>
      <c r="F123" s="62">
        <v>0.99137317</v>
      </c>
      <c r="G123" s="17">
        <v>162.1894895277778</v>
      </c>
      <c r="H123" s="18">
        <v>0.3543193333333333</v>
      </c>
      <c r="I123" s="64">
        <v>63.04010115</v>
      </c>
      <c r="J123" s="27">
        <f t="shared" si="26"/>
        <v>-38.802001666666115</v>
      </c>
      <c r="K123" s="76">
        <f t="shared" si="27"/>
        <v>21.27208</v>
      </c>
      <c r="L123" s="28">
        <f t="shared" si="19"/>
        <v>44.250169545724894</v>
      </c>
      <c r="M123" s="93">
        <f t="shared" si="28"/>
        <v>148307315.2019718</v>
      </c>
      <c r="N123" s="37">
        <f t="shared" si="29"/>
        <v>402078.590748861</v>
      </c>
      <c r="O123" s="34">
        <f t="shared" si="20"/>
        <v>14.940066512151054</v>
      </c>
      <c r="P123" s="72">
        <f t="shared" si="31"/>
        <v>0.266423570377989</v>
      </c>
      <c r="Q123" s="74">
        <f t="shared" si="21"/>
        <v>38.5506596455965</v>
      </c>
      <c r="R123" s="68">
        <f t="shared" si="22"/>
        <v>53.49072615774755</v>
      </c>
      <c r="S123" s="80">
        <f t="shared" si="23"/>
        <v>23.61059313344544</v>
      </c>
      <c r="T123" s="83">
        <f t="shared" si="24"/>
        <v>666.6558386096522</v>
      </c>
      <c r="U123" s="87">
        <f t="shared" si="30"/>
        <v>1747.4188914925637</v>
      </c>
    </row>
    <row r="124" spans="1:21" ht="12.75">
      <c r="A124" s="41">
        <v>39144</v>
      </c>
      <c r="B124" s="42">
        <v>0.9125</v>
      </c>
      <c r="C124" s="43">
        <f t="shared" si="25"/>
        <v>0.9125</v>
      </c>
      <c r="D124" s="17">
        <v>162.83653755555554</v>
      </c>
      <c r="E124" s="18">
        <v>-0.00021533333333333333</v>
      </c>
      <c r="F124" s="62">
        <v>0.99137325</v>
      </c>
      <c r="G124" s="17">
        <v>162.19367147222223</v>
      </c>
      <c r="H124" s="18">
        <v>0.3539329722222222</v>
      </c>
      <c r="I124" s="64">
        <v>63.0402157</v>
      </c>
      <c r="J124" s="27">
        <f t="shared" si="26"/>
        <v>-38.57196499999816</v>
      </c>
      <c r="K124" s="76">
        <f t="shared" si="27"/>
        <v>21.248898333333333</v>
      </c>
      <c r="L124" s="28">
        <f t="shared" si="19"/>
        <v>44.03740701762812</v>
      </c>
      <c r="M124" s="93">
        <f t="shared" si="28"/>
        <v>148307327.16980144</v>
      </c>
      <c r="N124" s="37">
        <f t="shared" si="29"/>
        <v>402079.321364798</v>
      </c>
      <c r="O124" s="34">
        <f t="shared" si="20"/>
        <v>14.940039364987108</v>
      </c>
      <c r="P124" s="72">
        <f t="shared" si="31"/>
        <v>0.26642354887847897</v>
      </c>
      <c r="Q124" s="74">
        <f t="shared" si="21"/>
        <v>38.55051850807548</v>
      </c>
      <c r="R124" s="68">
        <f t="shared" si="22"/>
        <v>53.490557873062585</v>
      </c>
      <c r="S124" s="80">
        <f t="shared" si="23"/>
        <v>23.61047914308837</v>
      </c>
      <c r="T124" s="83">
        <f t="shared" si="24"/>
        <v>641.7872926795017</v>
      </c>
      <c r="U124" s="87">
        <f t="shared" si="30"/>
        <v>1747.4188914895149</v>
      </c>
    </row>
    <row r="125" spans="1:21" ht="12.75">
      <c r="A125" s="41">
        <v>39144</v>
      </c>
      <c r="B125" s="42">
        <v>0.9128415300546447</v>
      </c>
      <c r="C125" s="43">
        <f t="shared" si="25"/>
        <v>0.9128415300546447</v>
      </c>
      <c r="D125" s="17">
        <v>162.8368855555555</v>
      </c>
      <c r="E125" s="18">
        <v>-0.00021530555555555555</v>
      </c>
      <c r="F125" s="62">
        <v>0.99137334</v>
      </c>
      <c r="G125" s="17">
        <v>162.19785358333334</v>
      </c>
      <c r="H125" s="18">
        <v>0.35354658333333333</v>
      </c>
      <c r="I125" s="64">
        <v>63.04033025</v>
      </c>
      <c r="J125" s="27">
        <f t="shared" si="26"/>
        <v>-38.34191833333023</v>
      </c>
      <c r="K125" s="76">
        <f t="shared" si="27"/>
        <v>21.22571333333333</v>
      </c>
      <c r="L125" s="28">
        <f t="shared" si="19"/>
        <v>43.8248208969925</v>
      </c>
      <c r="M125" s="93">
        <f t="shared" si="28"/>
        <v>148307340.6336098</v>
      </c>
      <c r="N125" s="37">
        <f t="shared" si="29"/>
        <v>402080.051980735</v>
      </c>
      <c r="O125" s="34">
        <f t="shared" si="20"/>
        <v>14.940012217921817</v>
      </c>
      <c r="P125" s="72">
        <f t="shared" si="31"/>
        <v>0.2664235246915342</v>
      </c>
      <c r="Q125" s="74">
        <f t="shared" si="21"/>
        <v>38.550377776905606</v>
      </c>
      <c r="R125" s="68">
        <f t="shared" si="22"/>
        <v>53.490389994827424</v>
      </c>
      <c r="S125" s="80">
        <f t="shared" si="23"/>
        <v>23.610365558983787</v>
      </c>
      <c r="T125" s="83">
        <f t="shared" si="24"/>
        <v>616.9392403575248</v>
      </c>
      <c r="U125" s="87">
        <f t="shared" si="30"/>
        <v>1747.4188914860847</v>
      </c>
    </row>
    <row r="126" spans="1:21" ht="12.75">
      <c r="A126" s="41">
        <v>39144</v>
      </c>
      <c r="B126" s="42">
        <v>0.9131944444444445</v>
      </c>
      <c r="C126" s="43">
        <f t="shared" si="25"/>
        <v>0.9131944444444445</v>
      </c>
      <c r="D126" s="17">
        <v>162.83723355555554</v>
      </c>
      <c r="E126" s="18">
        <v>-0.00021527777777777778</v>
      </c>
      <c r="F126" s="62">
        <v>0.99137342</v>
      </c>
      <c r="G126" s="17">
        <v>162.20203566666666</v>
      </c>
      <c r="H126" s="18">
        <v>0.3531602222222222</v>
      </c>
      <c r="I126" s="64">
        <v>63.04044478</v>
      </c>
      <c r="J126" s="27">
        <f t="shared" si="26"/>
        <v>-38.11187333333294</v>
      </c>
      <c r="K126" s="76">
        <f t="shared" si="27"/>
        <v>21.20253</v>
      </c>
      <c r="L126" s="28">
        <f t="shared" si="19"/>
        <v>43.61242655295491</v>
      </c>
      <c r="M126" s="93">
        <f t="shared" si="28"/>
        <v>148307352.60143945</v>
      </c>
      <c r="N126" s="37">
        <f t="shared" si="29"/>
        <v>402080.7824691092</v>
      </c>
      <c r="O126" s="34">
        <f t="shared" si="20"/>
        <v>14.939985075694931</v>
      </c>
      <c r="P126" s="72">
        <f t="shared" si="31"/>
        <v>0.26642350319203134</v>
      </c>
      <c r="Q126" s="74">
        <f t="shared" si="21"/>
        <v>38.550237149523326</v>
      </c>
      <c r="R126" s="68">
        <f t="shared" si="22"/>
        <v>53.49022222521826</v>
      </c>
      <c r="S126" s="80">
        <f t="shared" si="23"/>
        <v>23.610252073828395</v>
      </c>
      <c r="T126" s="83">
        <f t="shared" si="24"/>
        <v>592.1135147523455</v>
      </c>
      <c r="U126" s="87">
        <f t="shared" si="30"/>
        <v>1747.4188914830358</v>
      </c>
    </row>
    <row r="127" spans="1:21" ht="12.75">
      <c r="A127" s="41">
        <v>39144</v>
      </c>
      <c r="B127" s="42">
        <v>0.9135359744990893</v>
      </c>
      <c r="C127" s="43">
        <f t="shared" si="25"/>
        <v>0.9135359744990893</v>
      </c>
      <c r="D127" s="17">
        <v>162.8375815833333</v>
      </c>
      <c r="E127" s="18">
        <v>-0.00021527777777777778</v>
      </c>
      <c r="F127" s="62">
        <v>0.99137351</v>
      </c>
      <c r="G127" s="17">
        <v>162.20621774999998</v>
      </c>
      <c r="H127" s="18">
        <v>0.3527738333333333</v>
      </c>
      <c r="I127" s="64">
        <v>63.04055931</v>
      </c>
      <c r="J127" s="27">
        <f t="shared" si="26"/>
        <v>-37.88182999999947</v>
      </c>
      <c r="K127" s="76">
        <f t="shared" si="27"/>
        <v>21.179346666666664</v>
      </c>
      <c r="L127" s="28">
        <f t="shared" si="19"/>
        <v>43.40022595877958</v>
      </c>
      <c r="M127" s="93">
        <f t="shared" si="28"/>
        <v>148307366.0652478</v>
      </c>
      <c r="N127" s="37">
        <f t="shared" si="29"/>
        <v>402081.5129574834</v>
      </c>
      <c r="O127" s="34">
        <f t="shared" si="20"/>
        <v>14.939957933566669</v>
      </c>
      <c r="P127" s="72">
        <f t="shared" si="31"/>
        <v>0.26642347900509494</v>
      </c>
      <c r="Q127" s="74">
        <f t="shared" si="21"/>
        <v>38.55009693089251</v>
      </c>
      <c r="R127" s="68">
        <f t="shared" si="22"/>
        <v>53.490054864459175</v>
      </c>
      <c r="S127" s="80">
        <f t="shared" si="23"/>
        <v>23.61013899732584</v>
      </c>
      <c r="T127" s="83">
        <f t="shared" si="24"/>
        <v>567.3103114289188</v>
      </c>
      <c r="U127" s="87">
        <f t="shared" si="30"/>
        <v>1747.4188914796057</v>
      </c>
    </row>
    <row r="128" spans="1:21" ht="12.75">
      <c r="A128" s="41">
        <v>39144</v>
      </c>
      <c r="B128" s="42">
        <v>0.9138888888888889</v>
      </c>
      <c r="C128" s="43">
        <f t="shared" si="25"/>
        <v>0.9138888888888889</v>
      </c>
      <c r="D128" s="17">
        <v>162.83792958333333</v>
      </c>
      <c r="E128" s="18">
        <v>-0.00021525</v>
      </c>
      <c r="F128" s="62">
        <v>0.9913736</v>
      </c>
      <c r="G128" s="17">
        <v>162.21039983333333</v>
      </c>
      <c r="H128" s="18">
        <v>0.3523874722222222</v>
      </c>
      <c r="I128" s="64">
        <v>63.04067383</v>
      </c>
      <c r="J128" s="27">
        <f t="shared" si="26"/>
        <v>-37.65178500000047</v>
      </c>
      <c r="K128" s="76">
        <f t="shared" si="27"/>
        <v>21.156163333333332</v>
      </c>
      <c r="L128" s="28">
        <f t="shared" si="19"/>
        <v>43.18821903783625</v>
      </c>
      <c r="M128" s="93">
        <f t="shared" si="28"/>
        <v>148307379.52905616</v>
      </c>
      <c r="N128" s="37">
        <f t="shared" si="29"/>
        <v>402082.24338207627</v>
      </c>
      <c r="O128" s="34">
        <f t="shared" si="20"/>
        <v>14.939930793906878</v>
      </c>
      <c r="P128" s="72">
        <f t="shared" si="31"/>
        <v>0.2664234548181628</v>
      </c>
      <c r="Q128" s="74">
        <f t="shared" si="21"/>
        <v>38.54995696785882</v>
      </c>
      <c r="R128" s="68">
        <f t="shared" si="22"/>
        <v>53.4898877617657</v>
      </c>
      <c r="S128" s="80">
        <f t="shared" si="23"/>
        <v>23.61002617395194</v>
      </c>
      <c r="T128" s="83">
        <f t="shared" si="24"/>
        <v>542.5296394753323</v>
      </c>
      <c r="U128" s="87">
        <f t="shared" si="30"/>
        <v>1747.4188914761755</v>
      </c>
    </row>
    <row r="129" spans="1:21" ht="12.75">
      <c r="A129" s="41">
        <v>39144</v>
      </c>
      <c r="B129" s="42">
        <v>0.9142304189435336</v>
      </c>
      <c r="C129" s="43">
        <f t="shared" si="25"/>
        <v>0.9142304189435336</v>
      </c>
      <c r="D129" s="17">
        <v>162.8382775833333</v>
      </c>
      <c r="E129" s="18">
        <v>-0.00021525</v>
      </c>
      <c r="F129" s="62">
        <v>0.99137368</v>
      </c>
      <c r="G129" s="17">
        <v>162.2145818888889</v>
      </c>
      <c r="H129" s="18">
        <v>0.3520010833333333</v>
      </c>
      <c r="I129" s="64">
        <v>63.04078834</v>
      </c>
      <c r="J129" s="27">
        <f t="shared" si="26"/>
        <v>-37.4217416666653</v>
      </c>
      <c r="K129" s="76">
        <f t="shared" si="27"/>
        <v>21.132979999999996</v>
      </c>
      <c r="L129" s="28">
        <f t="shared" si="19"/>
        <v>42.97641158574083</v>
      </c>
      <c r="M129" s="93">
        <f t="shared" si="28"/>
        <v>148307391.4968858</v>
      </c>
      <c r="N129" s="37">
        <f t="shared" si="29"/>
        <v>402082.9737428876</v>
      </c>
      <c r="O129" s="34">
        <f t="shared" si="20"/>
        <v>14.939903656715547</v>
      </c>
      <c r="P129" s="72">
        <f t="shared" si="31"/>
        <v>0.2664234333186713</v>
      </c>
      <c r="Q129" s="74">
        <f t="shared" si="21"/>
        <v>38.54981709978327</v>
      </c>
      <c r="R129" s="68">
        <f t="shared" si="22"/>
        <v>53.48972075649881</v>
      </c>
      <c r="S129" s="80">
        <f t="shared" si="23"/>
        <v>23.60991344306772</v>
      </c>
      <c r="T129" s="83">
        <f t="shared" si="24"/>
        <v>517.7721958201164</v>
      </c>
      <c r="U129" s="87">
        <f t="shared" si="30"/>
        <v>1747.4188914731265</v>
      </c>
    </row>
    <row r="130" spans="1:21" ht="12.75">
      <c r="A130" s="41">
        <v>39144</v>
      </c>
      <c r="B130" s="42">
        <v>0.9145833333333333</v>
      </c>
      <c r="C130" s="43">
        <f t="shared" si="25"/>
        <v>0.9145833333333333</v>
      </c>
      <c r="D130" s="17">
        <v>162.83862558333334</v>
      </c>
      <c r="E130" s="18">
        <v>-0.00021522222222222223</v>
      </c>
      <c r="F130" s="62">
        <v>0.99137377</v>
      </c>
      <c r="G130" s="17">
        <v>162.21876391666666</v>
      </c>
      <c r="H130" s="18">
        <v>0.3516147222222222</v>
      </c>
      <c r="I130" s="64">
        <v>63.04090284</v>
      </c>
      <c r="J130" s="27">
        <f t="shared" si="26"/>
        <v>-37.191700000000765</v>
      </c>
      <c r="K130" s="76">
        <f t="shared" si="27"/>
        <v>21.10979666666666</v>
      </c>
      <c r="L130" s="28">
        <f t="shared" si="19"/>
        <v>42.76480653947857</v>
      </c>
      <c r="M130" s="93">
        <f t="shared" si="28"/>
        <v>148307404.96069416</v>
      </c>
      <c r="N130" s="37">
        <f t="shared" si="29"/>
        <v>402083.7040399176</v>
      </c>
      <c r="O130" s="34">
        <f t="shared" si="20"/>
        <v>14.939876521992634</v>
      </c>
      <c r="P130" s="72">
        <f t="shared" si="31"/>
        <v>0.2664234091317475</v>
      </c>
      <c r="Q130" s="74">
        <f t="shared" si="21"/>
        <v>38.549677649093184</v>
      </c>
      <c r="R130" s="68">
        <f t="shared" si="22"/>
        <v>53.489554171085814</v>
      </c>
      <c r="S130" s="80">
        <f t="shared" si="23"/>
        <v>23.60980112710055</v>
      </c>
      <c r="T130" s="83">
        <f t="shared" si="24"/>
        <v>493.03828652350603</v>
      </c>
      <c r="U130" s="87">
        <f t="shared" si="30"/>
        <v>1747.4188914696965</v>
      </c>
    </row>
    <row r="131" spans="1:21" ht="12.75">
      <c r="A131" s="41">
        <v>39144</v>
      </c>
      <c r="B131" s="42">
        <v>0.9149248633879781</v>
      </c>
      <c r="C131" s="43">
        <f t="shared" si="25"/>
        <v>0.9149248633879781</v>
      </c>
      <c r="D131" s="17">
        <v>162.8389736111111</v>
      </c>
      <c r="E131" s="18">
        <v>-0.00021519444444444445</v>
      </c>
      <c r="F131" s="62">
        <v>0.99137385</v>
      </c>
      <c r="G131" s="17">
        <v>162.22294594444443</v>
      </c>
      <c r="H131" s="18">
        <v>0.3512283333333333</v>
      </c>
      <c r="I131" s="64">
        <v>63.04101733</v>
      </c>
      <c r="J131" s="27">
        <f t="shared" si="26"/>
        <v>-36.96166000000005</v>
      </c>
      <c r="K131" s="76">
        <f t="shared" si="27"/>
        <v>21.086611666666666</v>
      </c>
      <c r="L131" s="28">
        <f t="shared" si="19"/>
        <v>42.55340606585146</v>
      </c>
      <c r="M131" s="93">
        <f t="shared" si="28"/>
        <v>148307416.9285238</v>
      </c>
      <c r="N131" s="37">
        <f t="shared" si="29"/>
        <v>402084.43427316623</v>
      </c>
      <c r="O131" s="34">
        <f t="shared" si="20"/>
        <v>14.93984938973812</v>
      </c>
      <c r="P131" s="72">
        <f t="shared" si="31"/>
        <v>0.2664233876322635</v>
      </c>
      <c r="Q131" s="74">
        <f t="shared" si="21"/>
        <v>38.54953829318372</v>
      </c>
      <c r="R131" s="68">
        <f t="shared" si="22"/>
        <v>53.489387682921844</v>
      </c>
      <c r="S131" s="80">
        <f t="shared" si="23"/>
        <v>23.6096889034456</v>
      </c>
      <c r="T131" s="83">
        <f t="shared" si="24"/>
        <v>468.32820300760886</v>
      </c>
      <c r="U131" s="87">
        <f t="shared" si="30"/>
        <v>1747.4188914666474</v>
      </c>
    </row>
    <row r="132" spans="1:21" ht="12.75">
      <c r="A132" s="41">
        <v>39144</v>
      </c>
      <c r="B132" s="42">
        <v>0.9152777777777777</v>
      </c>
      <c r="C132" s="43">
        <f t="shared" si="25"/>
        <v>0.9152777777777777</v>
      </c>
      <c r="D132" s="17">
        <v>162.83932161111107</v>
      </c>
      <c r="E132" s="18">
        <v>-0.00021519444444444445</v>
      </c>
      <c r="F132" s="62">
        <v>0.99137394</v>
      </c>
      <c r="G132" s="17">
        <v>162.22712794444445</v>
      </c>
      <c r="H132" s="18">
        <v>0.3508419722222222</v>
      </c>
      <c r="I132" s="64">
        <v>63.04113181</v>
      </c>
      <c r="J132" s="27">
        <f t="shared" si="26"/>
        <v>-36.73161999999763</v>
      </c>
      <c r="K132" s="76">
        <f t="shared" si="27"/>
        <v>21.063429999999997</v>
      </c>
      <c r="L132" s="28">
        <f t="shared" si="19"/>
        <v>42.342214245976535</v>
      </c>
      <c r="M132" s="93">
        <f t="shared" si="28"/>
        <v>148307430.39233217</v>
      </c>
      <c r="N132" s="37">
        <f t="shared" si="29"/>
        <v>402085.16444263345</v>
      </c>
      <c r="O132" s="34">
        <f t="shared" si="20"/>
        <v>14.939822259951981</v>
      </c>
      <c r="P132" s="72">
        <f t="shared" si="31"/>
        <v>0.26642336344534795</v>
      </c>
      <c r="Q132" s="74">
        <f t="shared" si="21"/>
        <v>38.549399354686095</v>
      </c>
      <c r="R132" s="68">
        <f t="shared" si="22"/>
        <v>53.489221614638076</v>
      </c>
      <c r="S132" s="80">
        <f t="shared" si="23"/>
        <v>23.609577094734114</v>
      </c>
      <c r="T132" s="83">
        <f t="shared" si="24"/>
        <v>443.64238514025055</v>
      </c>
      <c r="U132" s="87">
        <f t="shared" si="30"/>
        <v>1747.4188914632173</v>
      </c>
    </row>
    <row r="133" spans="1:21" ht="12.75">
      <c r="A133" s="41">
        <v>39144</v>
      </c>
      <c r="B133" s="42">
        <v>0.9156193078324225</v>
      </c>
      <c r="C133" s="43">
        <f t="shared" si="25"/>
        <v>0.9156193078324225</v>
      </c>
      <c r="D133" s="17">
        <v>162.8396696111111</v>
      </c>
      <c r="E133" s="18">
        <v>-0.00021516666666666665</v>
      </c>
      <c r="F133" s="62">
        <v>0.99137403</v>
      </c>
      <c r="G133" s="17">
        <v>162.23130994444443</v>
      </c>
      <c r="H133" s="18">
        <v>0.3504555833333333</v>
      </c>
      <c r="I133" s="64">
        <v>63.04124629</v>
      </c>
      <c r="J133" s="27">
        <f t="shared" si="26"/>
        <v>-36.50158000000033</v>
      </c>
      <c r="K133" s="76">
        <f t="shared" si="27"/>
        <v>21.040245</v>
      </c>
      <c r="L133" s="28">
        <f t="shared" si="19"/>
        <v>42.13123088310467</v>
      </c>
      <c r="M133" s="93">
        <f t="shared" si="28"/>
        <v>148307443.85614052</v>
      </c>
      <c r="N133" s="37">
        <f t="shared" si="29"/>
        <v>402085.8946121006</v>
      </c>
      <c r="O133" s="34">
        <f t="shared" si="20"/>
        <v>14.939795130264372</v>
      </c>
      <c r="P133" s="72">
        <f t="shared" si="31"/>
        <v>0.2664233392584368</v>
      </c>
      <c r="Q133" s="74">
        <f t="shared" si="21"/>
        <v>38.54926066308243</v>
      </c>
      <c r="R133" s="68">
        <f t="shared" si="22"/>
        <v>53.4890557933468</v>
      </c>
      <c r="S133" s="80">
        <f t="shared" si="23"/>
        <v>23.609465532818056</v>
      </c>
      <c r="T133" s="83">
        <f t="shared" si="24"/>
        <v>418.98083016185046</v>
      </c>
      <c r="U133" s="87">
        <f t="shared" si="30"/>
        <v>1747.4188914597873</v>
      </c>
    </row>
    <row r="134" spans="1:21" ht="12.75">
      <c r="A134" s="41">
        <v>39144</v>
      </c>
      <c r="B134" s="42">
        <v>0.9159722222222223</v>
      </c>
      <c r="C134" s="43">
        <f t="shared" si="25"/>
        <v>0.9159722222222223</v>
      </c>
      <c r="D134" s="17">
        <v>162.84001761111108</v>
      </c>
      <c r="E134" s="18">
        <v>-0.00021513888888888887</v>
      </c>
      <c r="F134" s="62">
        <v>0.99137411</v>
      </c>
      <c r="G134" s="17">
        <v>162.23549191666666</v>
      </c>
      <c r="H134" s="18">
        <v>0.3500691944444444</v>
      </c>
      <c r="I134" s="64">
        <v>63.04136075</v>
      </c>
      <c r="J134" s="27">
        <f t="shared" si="26"/>
        <v>-36.271541666665144</v>
      </c>
      <c r="K134" s="76">
        <f t="shared" si="27"/>
        <v>21.017059999999997</v>
      </c>
      <c r="L134" s="28">
        <f t="shared" si="19"/>
        <v>41.92046224342605</v>
      </c>
      <c r="M134" s="93">
        <f t="shared" si="28"/>
        <v>148307455.82397017</v>
      </c>
      <c r="N134" s="37">
        <f t="shared" si="29"/>
        <v>402086.62465400505</v>
      </c>
      <c r="O134" s="34">
        <f t="shared" si="20"/>
        <v>14.939768005414903</v>
      </c>
      <c r="P134" s="72">
        <f t="shared" si="31"/>
        <v>0.26642331775896394</v>
      </c>
      <c r="Q134" s="74">
        <f t="shared" si="21"/>
        <v>38.54912207505586</v>
      </c>
      <c r="R134" s="68">
        <f t="shared" si="22"/>
        <v>53.48889008047077</v>
      </c>
      <c r="S134" s="80">
        <f t="shared" si="23"/>
        <v>23.609354069640958</v>
      </c>
      <c r="T134" s="83">
        <f t="shared" si="24"/>
        <v>394.3442878944534</v>
      </c>
      <c r="U134" s="87">
        <f t="shared" si="30"/>
        <v>1747.4188914567383</v>
      </c>
    </row>
    <row r="135" spans="1:21" ht="12.75">
      <c r="A135" s="41">
        <v>39144</v>
      </c>
      <c r="B135" s="42">
        <v>0.9163137522768671</v>
      </c>
      <c r="C135" s="43">
        <f t="shared" si="25"/>
        <v>0.9163137522768671</v>
      </c>
      <c r="D135" s="17">
        <v>162.8403656388889</v>
      </c>
      <c r="E135" s="18">
        <v>-0.00021513888888888887</v>
      </c>
      <c r="F135" s="62">
        <v>0.9913742</v>
      </c>
      <c r="G135" s="17">
        <v>162.2396738888889</v>
      </c>
      <c r="H135" s="18">
        <v>0.34968283333333333</v>
      </c>
      <c r="I135" s="64">
        <v>63.04147521</v>
      </c>
      <c r="J135" s="27">
        <f t="shared" si="26"/>
        <v>-36.0415050000006</v>
      </c>
      <c r="K135" s="76">
        <f t="shared" si="27"/>
        <v>20.993878333333335</v>
      </c>
      <c r="L135" s="28">
        <f t="shared" si="19"/>
        <v>41.70991323238495</v>
      </c>
      <c r="M135" s="93">
        <f t="shared" si="28"/>
        <v>148307469.2877785</v>
      </c>
      <c r="N135" s="37">
        <f t="shared" si="29"/>
        <v>402087.3546959094</v>
      </c>
      <c r="O135" s="34">
        <f t="shared" si="20"/>
        <v>14.939740880663935</v>
      </c>
      <c r="P135" s="72">
        <f t="shared" si="31"/>
        <v>0.2664232935720612</v>
      </c>
      <c r="Q135" s="74">
        <f t="shared" si="21"/>
        <v>38.54898389605678</v>
      </c>
      <c r="R135" s="68">
        <f t="shared" si="22"/>
        <v>53.488724776720716</v>
      </c>
      <c r="S135" s="80">
        <f t="shared" si="23"/>
        <v>23.60924301539285</v>
      </c>
      <c r="T135" s="83">
        <f t="shared" si="24"/>
        <v>369.73329677325455</v>
      </c>
      <c r="U135" s="87">
        <f t="shared" si="30"/>
        <v>1747.418891453308</v>
      </c>
    </row>
    <row r="136" spans="1:21" ht="12.75">
      <c r="A136" s="41">
        <v>39144</v>
      </c>
      <c r="B136" s="42">
        <v>0.9166666666666666</v>
      </c>
      <c r="C136" s="43">
        <f t="shared" si="25"/>
        <v>0.9166666666666666</v>
      </c>
      <c r="D136" s="17">
        <v>162.84071363888887</v>
      </c>
      <c r="E136" s="18">
        <v>-0.0002151111111111111</v>
      </c>
      <c r="F136" s="62">
        <v>0.99137429</v>
      </c>
      <c r="G136" s="17">
        <v>162.24385580555554</v>
      </c>
      <c r="H136" s="18">
        <v>0.3492964444444444</v>
      </c>
      <c r="I136" s="64">
        <v>63.04158965</v>
      </c>
      <c r="J136" s="27">
        <f t="shared" si="26"/>
        <v>-35.81146999999987</v>
      </c>
      <c r="K136" s="76">
        <f t="shared" si="27"/>
        <v>20.97069333333333</v>
      </c>
      <c r="L136" s="28">
        <f t="shared" si="19"/>
        <v>41.49958379100626</v>
      </c>
      <c r="M136" s="93">
        <f t="shared" si="28"/>
        <v>148307482.75158685</v>
      </c>
      <c r="N136" s="37">
        <f t="shared" si="29"/>
        <v>402088.084610251</v>
      </c>
      <c r="O136" s="34">
        <f t="shared" si="20"/>
        <v>14.939713760751037</v>
      </c>
      <c r="P136" s="72">
        <f t="shared" si="31"/>
        <v>0.2664232693851628</v>
      </c>
      <c r="Q136" s="74">
        <f t="shared" si="21"/>
        <v>38.54884598151353</v>
      </c>
      <c r="R136" s="68">
        <f t="shared" si="22"/>
        <v>53.48855974226457</v>
      </c>
      <c r="S136" s="80">
        <f t="shared" si="23"/>
        <v>23.609132220762493</v>
      </c>
      <c r="T136" s="83">
        <f t="shared" si="24"/>
        <v>345.1478669370226</v>
      </c>
      <c r="U136" s="87">
        <f t="shared" si="30"/>
        <v>1747.4188914498782</v>
      </c>
    </row>
    <row r="137" spans="1:21" ht="12.75">
      <c r="A137" s="41">
        <v>39144</v>
      </c>
      <c r="B137" s="42">
        <v>0.9170081967213114</v>
      </c>
      <c r="C137" s="43">
        <f t="shared" si="25"/>
        <v>0.9170081967213114</v>
      </c>
      <c r="D137" s="17">
        <v>162.84106163888885</v>
      </c>
      <c r="E137" s="18">
        <v>-0.00021508333333333332</v>
      </c>
      <c r="F137" s="62">
        <v>0.99137437</v>
      </c>
      <c r="G137" s="17">
        <v>162.24803774999998</v>
      </c>
      <c r="H137" s="18">
        <v>0.3489100833333333</v>
      </c>
      <c r="I137" s="64">
        <v>63.04170409</v>
      </c>
      <c r="J137" s="27">
        <f t="shared" si="26"/>
        <v>-35.581433333331915</v>
      </c>
      <c r="K137" s="76">
        <f t="shared" si="27"/>
        <v>20.947509999999994</v>
      </c>
      <c r="L137" s="28">
        <f t="shared" si="19"/>
        <v>41.289476916686944</v>
      </c>
      <c r="M137" s="93">
        <f t="shared" si="28"/>
        <v>148307494.7194165</v>
      </c>
      <c r="N137" s="37">
        <f t="shared" si="29"/>
        <v>402088.81452459266</v>
      </c>
      <c r="O137" s="34">
        <f t="shared" si="20"/>
        <v>14.939686640936596</v>
      </c>
      <c r="P137" s="72">
        <f t="shared" si="31"/>
        <v>0.2664232478857012</v>
      </c>
      <c r="Q137" s="74">
        <f t="shared" si="21"/>
        <v>38.548708152838806</v>
      </c>
      <c r="R137" s="68">
        <f t="shared" si="22"/>
        <v>53.4883947937754</v>
      </c>
      <c r="S137" s="80">
        <f t="shared" si="23"/>
        <v>23.60902151190221</v>
      </c>
      <c r="T137" s="83">
        <f t="shared" si="24"/>
        <v>320.5883702419151</v>
      </c>
      <c r="U137" s="87">
        <f t="shared" si="30"/>
        <v>1747.418891446829</v>
      </c>
    </row>
    <row r="138" spans="1:21" ht="12.75">
      <c r="A138" s="41">
        <v>39144</v>
      </c>
      <c r="B138" s="42">
        <v>0.9173611111111111</v>
      </c>
      <c r="C138" s="43">
        <f t="shared" si="25"/>
        <v>0.9173611111111111</v>
      </c>
      <c r="D138" s="17">
        <v>162.84140963888888</v>
      </c>
      <c r="E138" s="18">
        <v>-0.00021508333333333332</v>
      </c>
      <c r="F138" s="62">
        <v>0.99137446</v>
      </c>
      <c r="G138" s="17">
        <v>162.25221966666666</v>
      </c>
      <c r="H138" s="18">
        <v>0.3485236944444444</v>
      </c>
      <c r="I138" s="64">
        <v>63.04181852</v>
      </c>
      <c r="J138" s="27">
        <f t="shared" si="26"/>
        <v>-35.351398333332895</v>
      </c>
      <c r="K138" s="76">
        <f t="shared" si="27"/>
        <v>20.924326666666666</v>
      </c>
      <c r="L138" s="28">
        <f t="shared" si="19"/>
        <v>41.079598069400745</v>
      </c>
      <c r="M138" s="93">
        <f t="shared" si="28"/>
        <v>148307508.18322486</v>
      </c>
      <c r="N138" s="37">
        <f t="shared" si="29"/>
        <v>402089.5443751528</v>
      </c>
      <c r="O138" s="34">
        <f t="shared" si="20"/>
        <v>14.939659523590393</v>
      </c>
      <c r="P138" s="72">
        <f t="shared" si="31"/>
        <v>0.2664232236988111</v>
      </c>
      <c r="Q138" s="74">
        <f t="shared" si="21"/>
        <v>38.548570741502175</v>
      </c>
      <c r="R138" s="68">
        <f t="shared" si="22"/>
        <v>53.48823026509257</v>
      </c>
      <c r="S138" s="80">
        <f t="shared" si="23"/>
        <v>23.608911217911782</v>
      </c>
      <c r="T138" s="83">
        <f t="shared" si="24"/>
        <v>296.05540676185683</v>
      </c>
      <c r="U138" s="87">
        <f t="shared" si="30"/>
        <v>1747.418891443399</v>
      </c>
    </row>
    <row r="139" spans="1:21" ht="12.75">
      <c r="A139" s="41">
        <v>39144</v>
      </c>
      <c r="B139" s="42">
        <v>0.9177026411657558</v>
      </c>
      <c r="C139" s="43">
        <f t="shared" si="25"/>
        <v>0.9177026411657558</v>
      </c>
      <c r="D139" s="17">
        <v>162.84175766666664</v>
      </c>
      <c r="E139" s="18">
        <v>-0.00021505555555555555</v>
      </c>
      <c r="F139" s="62">
        <v>0.99137454</v>
      </c>
      <c r="G139" s="17">
        <v>162.25640155555556</v>
      </c>
      <c r="H139" s="18">
        <v>0.34813730555555555</v>
      </c>
      <c r="I139" s="64">
        <v>63.04193294</v>
      </c>
      <c r="J139" s="27">
        <f t="shared" si="26"/>
        <v>-35.121366666664926</v>
      </c>
      <c r="K139" s="76">
        <f t="shared" si="27"/>
        <v>20.901141666666668</v>
      </c>
      <c r="L139" s="28">
        <f t="shared" si="19"/>
        <v>40.869951313913354</v>
      </c>
      <c r="M139" s="93">
        <f t="shared" si="28"/>
        <v>148307520.15105453</v>
      </c>
      <c r="N139" s="37">
        <f t="shared" si="29"/>
        <v>402090.27416193165</v>
      </c>
      <c r="O139" s="34">
        <f t="shared" si="20"/>
        <v>14.939632408712388</v>
      </c>
      <c r="P139" s="72">
        <f t="shared" si="31"/>
        <v>0.26642320219935683</v>
      </c>
      <c r="Q139" s="74">
        <f t="shared" si="21"/>
        <v>38.54843342517082</v>
      </c>
      <c r="R139" s="68">
        <f t="shared" si="22"/>
        <v>53.48806583388321</v>
      </c>
      <c r="S139" s="80">
        <f t="shared" si="23"/>
        <v>23.608801016458433</v>
      </c>
      <c r="T139" s="83">
        <f t="shared" si="24"/>
        <v>271.54948990988214</v>
      </c>
      <c r="U139" s="87">
        <f t="shared" si="30"/>
        <v>1747.41889144035</v>
      </c>
    </row>
    <row r="140" spans="1:21" ht="12.75">
      <c r="A140" s="41">
        <v>39144</v>
      </c>
      <c r="B140" s="42">
        <v>0.9180555555555556</v>
      </c>
      <c r="C140" s="43">
        <f t="shared" si="25"/>
        <v>0.9180555555555556</v>
      </c>
      <c r="D140" s="17">
        <v>162.84210566666667</v>
      </c>
      <c r="E140" s="18">
        <v>-0.00021502777777777777</v>
      </c>
      <c r="F140" s="62">
        <v>0.99137463</v>
      </c>
      <c r="G140" s="17">
        <v>162.26058344444445</v>
      </c>
      <c r="H140" s="18">
        <v>0.34775094444444443</v>
      </c>
      <c r="I140" s="64">
        <v>63.04204735</v>
      </c>
      <c r="J140" s="27">
        <f t="shared" si="26"/>
        <v>-34.89133333333314</v>
      </c>
      <c r="K140" s="76">
        <f t="shared" si="27"/>
        <v>20.877958333333332</v>
      </c>
      <c r="L140" s="28">
        <f t="shared" si="19"/>
        <v>40.66053760775135</v>
      </c>
      <c r="M140" s="93">
        <f t="shared" si="28"/>
        <v>148307533.6148629</v>
      </c>
      <c r="N140" s="37">
        <f t="shared" si="29"/>
        <v>402091.003884929</v>
      </c>
      <c r="O140" s="34">
        <f t="shared" si="20"/>
        <v>14.939605296302567</v>
      </c>
      <c r="P140" s="72">
        <f t="shared" si="31"/>
        <v>0.266423178012475</v>
      </c>
      <c r="Q140" s="74">
        <f t="shared" si="21"/>
        <v>38.54829652578292</v>
      </c>
      <c r="R140" s="68">
        <f t="shared" si="22"/>
        <v>53.48790182208549</v>
      </c>
      <c r="S140" s="80">
        <f t="shared" si="23"/>
        <v>23.608691229480357</v>
      </c>
      <c r="T140" s="83">
        <f t="shared" si="24"/>
        <v>247.07069428544673</v>
      </c>
      <c r="U140" s="87">
        <f t="shared" si="30"/>
        <v>1747.41889143692</v>
      </c>
    </row>
    <row r="141" spans="1:21" ht="12.75">
      <c r="A141" s="41">
        <v>39144</v>
      </c>
      <c r="B141" s="42">
        <v>0.9183970856102004</v>
      </c>
      <c r="C141" s="43">
        <f t="shared" si="25"/>
        <v>0.9183970856102004</v>
      </c>
      <c r="D141" s="17">
        <v>162.84245366666664</v>
      </c>
      <c r="E141" s="18">
        <v>-0.00021502777777777777</v>
      </c>
      <c r="F141" s="62">
        <v>0.99137472</v>
      </c>
      <c r="G141" s="17">
        <v>162.2647651388889</v>
      </c>
      <c r="H141" s="18">
        <v>0.34736455555555557</v>
      </c>
      <c r="I141" s="64">
        <v>63.04216176</v>
      </c>
      <c r="J141" s="27">
        <f t="shared" si="26"/>
        <v>-34.66131166666514</v>
      </c>
      <c r="K141" s="76">
        <f t="shared" si="27"/>
        <v>20.854775</v>
      </c>
      <c r="L141" s="28">
        <f t="shared" si="19"/>
        <v>40.45137116146157</v>
      </c>
      <c r="M141" s="93">
        <f t="shared" si="28"/>
        <v>148307547.07867125</v>
      </c>
      <c r="N141" s="37">
        <f t="shared" si="29"/>
        <v>402091.7336079264</v>
      </c>
      <c r="O141" s="34">
        <f t="shared" si="20"/>
        <v>14.939578183991149</v>
      </c>
      <c r="P141" s="72">
        <f t="shared" si="31"/>
        <v>0.26642315382559756</v>
      </c>
      <c r="Q141" s="74">
        <f t="shared" si="21"/>
        <v>38.54815987544621</v>
      </c>
      <c r="R141" s="68">
        <f t="shared" si="22"/>
        <v>53.48773805943736</v>
      </c>
      <c r="S141" s="80">
        <f t="shared" si="23"/>
        <v>23.60858169145506</v>
      </c>
      <c r="T141" s="83">
        <f t="shared" si="24"/>
        <v>222.6207020388756</v>
      </c>
      <c r="U141" s="87">
        <f t="shared" si="30"/>
        <v>1747.4188914334898</v>
      </c>
    </row>
    <row r="142" spans="1:21" ht="12.75">
      <c r="A142" s="41">
        <v>39144</v>
      </c>
      <c r="B142" s="42">
        <v>0.91875</v>
      </c>
      <c r="C142" s="43">
        <f t="shared" si="25"/>
        <v>0.91875</v>
      </c>
      <c r="D142" s="17">
        <v>162.84280166666667</v>
      </c>
      <c r="E142" s="18">
        <v>-0.000215</v>
      </c>
      <c r="F142" s="62">
        <v>0.9913748</v>
      </c>
      <c r="G142" s="17">
        <v>162.26894697222224</v>
      </c>
      <c r="H142" s="18">
        <v>0.34697816666666664</v>
      </c>
      <c r="I142" s="64">
        <v>63.04227615</v>
      </c>
      <c r="J142" s="27">
        <f t="shared" si="26"/>
        <v>-34.43128166666611</v>
      </c>
      <c r="K142" s="76">
        <f t="shared" si="27"/>
        <v>20.83159</v>
      </c>
      <c r="L142" s="28">
        <f t="shared" si="19"/>
        <v>40.242437656153506</v>
      </c>
      <c r="M142" s="93">
        <f t="shared" si="28"/>
        <v>148307559.04650086</v>
      </c>
      <c r="N142" s="37">
        <f t="shared" si="29"/>
        <v>402092.463203361</v>
      </c>
      <c r="O142" s="34">
        <f t="shared" si="20"/>
        <v>14.939551076517608</v>
      </c>
      <c r="P142" s="72">
        <f t="shared" si="31"/>
        <v>0.2664231323261547</v>
      </c>
      <c r="Q142" s="74">
        <f t="shared" si="21"/>
        <v>38.548023326865554</v>
      </c>
      <c r="R142" s="68">
        <f t="shared" si="22"/>
        <v>53.487574403383164</v>
      </c>
      <c r="S142" s="80">
        <f t="shared" si="23"/>
        <v>23.608472250347944</v>
      </c>
      <c r="T142" s="83">
        <f t="shared" si="24"/>
        <v>198.1978556879967</v>
      </c>
      <c r="U142" s="87">
        <f t="shared" si="30"/>
        <v>1747.418891430441</v>
      </c>
    </row>
    <row r="143" spans="1:21" ht="12.75">
      <c r="A143" s="41">
        <v>39144</v>
      </c>
      <c r="B143" s="42">
        <v>0.9190915300546448</v>
      </c>
      <c r="C143" s="43">
        <f t="shared" si="25"/>
        <v>0.9190915300546448</v>
      </c>
      <c r="D143" s="17">
        <v>162.84314969444443</v>
      </c>
      <c r="E143" s="18">
        <v>-0.00021497222222222222</v>
      </c>
      <c r="F143" s="62">
        <v>0.99137489</v>
      </c>
      <c r="G143" s="17">
        <v>162.27312880555556</v>
      </c>
      <c r="H143" s="18">
        <v>0.3465917777777778</v>
      </c>
      <c r="I143" s="64">
        <v>63.04239053</v>
      </c>
      <c r="J143" s="27">
        <f t="shared" si="26"/>
        <v>-34.2012533333326</v>
      </c>
      <c r="K143" s="76">
        <f t="shared" si="27"/>
        <v>20.808405</v>
      </c>
      <c r="L143" s="28">
        <f t="shared" si="19"/>
        <v>40.03375029496125</v>
      </c>
      <c r="M143" s="93">
        <f t="shared" si="28"/>
        <v>148307572.51030922</v>
      </c>
      <c r="N143" s="37">
        <f t="shared" si="29"/>
        <v>402093.1927350142</v>
      </c>
      <c r="O143" s="34">
        <f t="shared" si="20"/>
        <v>14.939523971512173</v>
      </c>
      <c r="P143" s="72">
        <f t="shared" si="31"/>
        <v>0.2664231081392856</v>
      </c>
      <c r="Q143" s="74">
        <f t="shared" si="21"/>
        <v>38.547887195588594</v>
      </c>
      <c r="R143" s="68">
        <f t="shared" si="22"/>
        <v>53.48741116710077</v>
      </c>
      <c r="S143" s="80">
        <f t="shared" si="23"/>
        <v>23.60836322407642</v>
      </c>
      <c r="T143" s="83">
        <f t="shared" si="24"/>
        <v>173.80366300515743</v>
      </c>
      <c r="U143" s="87">
        <f t="shared" si="30"/>
        <v>1747.4188914270107</v>
      </c>
    </row>
    <row r="144" spans="1:21" ht="12.75">
      <c r="A144" s="41">
        <v>39144</v>
      </c>
      <c r="B144" s="42">
        <v>0.9194444444444444</v>
      </c>
      <c r="C144" s="43">
        <f t="shared" si="25"/>
        <v>0.9194444444444444</v>
      </c>
      <c r="D144" s="17">
        <v>162.8434976944444</v>
      </c>
      <c r="E144" s="18">
        <v>-0.00021497222222222222</v>
      </c>
      <c r="F144" s="62">
        <v>0.99137498</v>
      </c>
      <c r="G144" s="17">
        <v>162.2773106388889</v>
      </c>
      <c r="H144" s="18">
        <v>0.34620541666666665</v>
      </c>
      <c r="I144" s="64">
        <v>63.04250491</v>
      </c>
      <c r="J144" s="27">
        <f t="shared" si="26"/>
        <v>-33.97122333333016</v>
      </c>
      <c r="K144" s="76">
        <f t="shared" si="27"/>
        <v>20.78522333333333</v>
      </c>
      <c r="L144" s="28">
        <f aca="true" t="shared" si="32" ref="L144:L207">DEGREES(ACOS(COS(RADIANS(J144/60))*COS(RADIANS(K144/60))))*60</f>
        <v>39.82531181482414</v>
      </c>
      <c r="M144" s="93">
        <f t="shared" si="28"/>
        <v>148307585.97411758</v>
      </c>
      <c r="N144" s="37">
        <f t="shared" si="29"/>
        <v>402093.9222666674</v>
      </c>
      <c r="O144" s="34">
        <f aca="true" t="shared" si="33" ref="O144:O207">DEGREES(ATAN($F$3/(I144*$F$5)))*60</f>
        <v>14.939496866605088</v>
      </c>
      <c r="P144" s="72">
        <f t="shared" si="31"/>
        <v>0.26642308395242087</v>
      </c>
      <c r="Q144" s="74">
        <f aca="true" t="shared" si="34" ref="Q144:Q207">DEGREES(ATAN($F$5/(COS(RADIANS(P144))*N144*COS(RADIANS(L144/60)))-TAN(RADIANS(P144))))*60</f>
        <v>38.54775131153828</v>
      </c>
      <c r="R144" s="68">
        <f aca="true" t="shared" si="35" ref="R144:R207">Q144+O144</f>
        <v>53.48724817814337</v>
      </c>
      <c r="S144" s="80">
        <f aca="true" t="shared" si="36" ref="S144:S207">Q144-O144</f>
        <v>23.608254444933188</v>
      </c>
      <c r="T144" s="83">
        <f aca="true" t="shared" si="37" ref="T144:T207">ABS(N144*SIN(RADIANS(L144/60))-($F$5/SIN(RADIANS(P144))-N144*COS(RADIANS(L144/60)))*TAN(RADIANS(P144)))</f>
        <v>149.43846431280872</v>
      </c>
      <c r="U144" s="87">
        <f t="shared" si="30"/>
        <v>1747.4188914235806</v>
      </c>
    </row>
    <row r="145" spans="1:21" ht="12.75">
      <c r="A145" s="41">
        <v>39144</v>
      </c>
      <c r="B145" s="42">
        <v>0.9197859744990892</v>
      </c>
      <c r="C145" s="43">
        <f aca="true" t="shared" si="38" ref="C145:C208">(A145-$A$16+B145)</f>
        <v>0.9197859744990892</v>
      </c>
      <c r="D145" s="17">
        <v>162.84384569444444</v>
      </c>
      <c r="E145" s="18">
        <v>-0.00021494444444444444</v>
      </c>
      <c r="F145" s="62">
        <v>0.99137506</v>
      </c>
      <c r="G145" s="17">
        <v>162.28149244444447</v>
      </c>
      <c r="H145" s="18">
        <v>0.34581902777777773</v>
      </c>
      <c r="I145" s="64">
        <v>63.04261928</v>
      </c>
      <c r="J145" s="27">
        <f t="shared" si="26"/>
        <v>-33.741194999998356</v>
      </c>
      <c r="K145" s="76">
        <f t="shared" si="27"/>
        <v>20.76203833333333</v>
      </c>
      <c r="L145" s="28">
        <f t="shared" si="32"/>
        <v>39.6171255125909</v>
      </c>
      <c r="M145" s="93">
        <f t="shared" si="28"/>
        <v>148307597.94194722</v>
      </c>
      <c r="N145" s="37">
        <f t="shared" si="29"/>
        <v>402094.6517345392</v>
      </c>
      <c r="O145" s="34">
        <f t="shared" si="33"/>
        <v>14.939469764166065</v>
      </c>
      <c r="P145" s="72">
        <f t="shared" si="31"/>
        <v>0.26642306245298925</v>
      </c>
      <c r="Q145" s="74">
        <f t="shared" si="34"/>
        <v>38.547615522029304</v>
      </c>
      <c r="R145" s="68">
        <f t="shared" si="35"/>
        <v>53.48708528619537</v>
      </c>
      <c r="S145" s="80">
        <f t="shared" si="36"/>
        <v>23.60814575786324</v>
      </c>
      <c r="T145" s="83">
        <f t="shared" si="37"/>
        <v>125.10266333951768</v>
      </c>
      <c r="U145" s="87">
        <f t="shared" si="30"/>
        <v>1747.4188914205317</v>
      </c>
    </row>
    <row r="146" spans="1:21" ht="12.75">
      <c r="A146" s="41">
        <v>39144</v>
      </c>
      <c r="B146" s="42">
        <v>0.9201388888888888</v>
      </c>
      <c r="C146" s="43">
        <f t="shared" si="38"/>
        <v>0.9201388888888888</v>
      </c>
      <c r="D146" s="17">
        <v>162.8441936944444</v>
      </c>
      <c r="E146" s="18">
        <v>-0.00021491666666666667</v>
      </c>
      <c r="F146" s="62">
        <v>0.99137515</v>
      </c>
      <c r="G146" s="17">
        <v>162.2856742222222</v>
      </c>
      <c r="H146" s="18">
        <v>0.34543263888888887</v>
      </c>
      <c r="I146" s="64">
        <v>63.04273364</v>
      </c>
      <c r="J146" s="27">
        <f t="shared" si="26"/>
        <v>-33.51116833333208</v>
      </c>
      <c r="K146" s="76">
        <f t="shared" si="27"/>
        <v>20.73885333333333</v>
      </c>
      <c r="L146" s="28">
        <f t="shared" si="32"/>
        <v>39.40919711581102</v>
      </c>
      <c r="M146" s="93">
        <f t="shared" si="28"/>
        <v>148307611.40575558</v>
      </c>
      <c r="N146" s="37">
        <f t="shared" si="29"/>
        <v>402095.38113862963</v>
      </c>
      <c r="O146" s="34">
        <f t="shared" si="33"/>
        <v>14.939442664195083</v>
      </c>
      <c r="P146" s="72">
        <f t="shared" si="31"/>
        <v>0.26642303826613273</v>
      </c>
      <c r="Q146" s="74">
        <f t="shared" si="34"/>
        <v>38.54748014980824</v>
      </c>
      <c r="R146" s="68">
        <f t="shared" si="35"/>
        <v>53.48692281400332</v>
      </c>
      <c r="S146" s="80">
        <f t="shared" si="36"/>
        <v>23.608037485613153</v>
      </c>
      <c r="T146" s="83">
        <f t="shared" si="37"/>
        <v>100.79689255979702</v>
      </c>
      <c r="U146" s="87">
        <f t="shared" si="30"/>
        <v>1747.4188914171016</v>
      </c>
    </row>
    <row r="147" spans="1:21" ht="12.75">
      <c r="A147" s="41">
        <v>39144</v>
      </c>
      <c r="B147" s="42">
        <v>0.9204804189435336</v>
      </c>
      <c r="C147" s="43">
        <f t="shared" si="38"/>
        <v>0.9204804189435336</v>
      </c>
      <c r="D147" s="17">
        <v>162.84454169444444</v>
      </c>
      <c r="E147" s="18">
        <v>-0.00021491666666666667</v>
      </c>
      <c r="F147" s="62">
        <v>0.99137523</v>
      </c>
      <c r="G147" s="17">
        <v>162.289856</v>
      </c>
      <c r="H147" s="18">
        <v>0.34504625</v>
      </c>
      <c r="I147" s="64">
        <v>63.04284799</v>
      </c>
      <c r="J147" s="27">
        <f t="shared" si="26"/>
        <v>-33.28114166666751</v>
      </c>
      <c r="K147" s="76">
        <f t="shared" si="27"/>
        <v>20.71567</v>
      </c>
      <c r="L147" s="28">
        <f t="shared" si="32"/>
        <v>39.20153016482199</v>
      </c>
      <c r="M147" s="93">
        <f t="shared" si="28"/>
        <v>148307623.37358525</v>
      </c>
      <c r="N147" s="37">
        <f t="shared" si="29"/>
        <v>402096.1104789386</v>
      </c>
      <c r="O147" s="34">
        <f t="shared" si="33"/>
        <v>14.939415566692112</v>
      </c>
      <c r="P147" s="72">
        <f t="shared" si="31"/>
        <v>0.2664230167667085</v>
      </c>
      <c r="Q147" s="74">
        <f t="shared" si="34"/>
        <v>38.54734487233679</v>
      </c>
      <c r="R147" s="68">
        <f t="shared" si="35"/>
        <v>53.4867604390289</v>
      </c>
      <c r="S147" s="80">
        <f t="shared" si="36"/>
        <v>23.607929305644674</v>
      </c>
      <c r="T147" s="83">
        <f t="shared" si="37"/>
        <v>76.52160408896816</v>
      </c>
      <c r="U147" s="87">
        <f t="shared" si="30"/>
        <v>1747.4188914140527</v>
      </c>
    </row>
    <row r="148" spans="1:21" ht="12.75">
      <c r="A148" s="41">
        <v>39144</v>
      </c>
      <c r="B148" s="42">
        <v>0.9208333333333334</v>
      </c>
      <c r="C148" s="43">
        <f t="shared" si="38"/>
        <v>0.9208333333333334</v>
      </c>
      <c r="D148" s="17">
        <v>162.8448897222222</v>
      </c>
      <c r="E148" s="18">
        <v>-0.00021488888888888887</v>
      </c>
      <c r="F148" s="62">
        <v>0.99137532</v>
      </c>
      <c r="G148" s="17">
        <v>162.29403775</v>
      </c>
      <c r="H148" s="18">
        <v>0.3446598611111111</v>
      </c>
      <c r="I148" s="64">
        <v>63.04296233</v>
      </c>
      <c r="J148" s="27">
        <f t="shared" si="26"/>
        <v>-33.05111833333228</v>
      </c>
      <c r="K148" s="76">
        <f t="shared" si="27"/>
        <v>20.692484999999998</v>
      </c>
      <c r="L148" s="28">
        <f t="shared" si="32"/>
        <v>38.99412989025566</v>
      </c>
      <c r="M148" s="93">
        <f t="shared" si="28"/>
        <v>148307636.83739358</v>
      </c>
      <c r="N148" s="37">
        <f t="shared" si="29"/>
        <v>402096.8397554662</v>
      </c>
      <c r="O148" s="34">
        <f t="shared" si="33"/>
        <v>14.939388471657123</v>
      </c>
      <c r="P148" s="72">
        <f t="shared" si="31"/>
        <v>0.2664229925798603</v>
      </c>
      <c r="Q148" s="74">
        <f t="shared" si="34"/>
        <v>38.54721001223618</v>
      </c>
      <c r="R148" s="68">
        <f t="shared" si="35"/>
        <v>53.4865984838933</v>
      </c>
      <c r="S148" s="80">
        <f t="shared" si="36"/>
        <v>23.607821540579053</v>
      </c>
      <c r="T148" s="83">
        <f t="shared" si="37"/>
        <v>52.277372297282454</v>
      </c>
      <c r="U148" s="87">
        <f t="shared" si="30"/>
        <v>1747.4188914106226</v>
      </c>
    </row>
    <row r="149" spans="1:21" ht="12.75">
      <c r="A149" s="41">
        <v>39144</v>
      </c>
      <c r="B149" s="42">
        <v>0.9211748633879782</v>
      </c>
      <c r="C149" s="43">
        <f t="shared" si="38"/>
        <v>0.9211748633879782</v>
      </c>
      <c r="D149" s="17">
        <v>162.84523772222218</v>
      </c>
      <c r="E149" s="18">
        <v>-0.00021488888888888887</v>
      </c>
      <c r="F149" s="62">
        <v>0.99137541</v>
      </c>
      <c r="G149" s="17">
        <v>162.2982195</v>
      </c>
      <c r="H149" s="18">
        <v>0.3442734722222222</v>
      </c>
      <c r="I149" s="64">
        <v>63.04307666</v>
      </c>
      <c r="J149" s="27">
        <f t="shared" si="26"/>
        <v>-32.82109333333153</v>
      </c>
      <c r="K149" s="76">
        <f t="shared" si="27"/>
        <v>20.669301666666666</v>
      </c>
      <c r="L149" s="28">
        <f t="shared" si="32"/>
        <v>38.78699805935645</v>
      </c>
      <c r="M149" s="93">
        <f t="shared" si="28"/>
        <v>148307650.30120194</v>
      </c>
      <c r="N149" s="37">
        <f t="shared" si="29"/>
        <v>402097.5689682124</v>
      </c>
      <c r="O149" s="34">
        <f t="shared" si="33"/>
        <v>14.939361379090094</v>
      </c>
      <c r="P149" s="72">
        <f t="shared" si="31"/>
        <v>0.26642296839301655</v>
      </c>
      <c r="Q149" s="74">
        <f t="shared" si="34"/>
        <v>38.547075407837795</v>
      </c>
      <c r="R149" s="68">
        <f t="shared" si="35"/>
        <v>53.48643678692789</v>
      </c>
      <c r="S149" s="80">
        <f t="shared" si="36"/>
        <v>23.6077140287477</v>
      </c>
      <c r="T149" s="83">
        <f t="shared" si="37"/>
        <v>28.06442308496662</v>
      </c>
      <c r="U149" s="87">
        <f t="shared" si="30"/>
        <v>1747.4188914071924</v>
      </c>
    </row>
    <row r="150" spans="1:21" ht="12.75">
      <c r="A150" s="41">
        <v>39144</v>
      </c>
      <c r="B150" s="42">
        <v>0.9215277777777778</v>
      </c>
      <c r="C150" s="43">
        <f t="shared" si="38"/>
        <v>0.9215277777777778</v>
      </c>
      <c r="D150" s="17">
        <v>162.8455857222222</v>
      </c>
      <c r="E150" s="18">
        <v>-0.0002148611111111111</v>
      </c>
      <c r="F150" s="62">
        <v>0.99137549</v>
      </c>
      <c r="G150" s="17">
        <v>162.30240122222224</v>
      </c>
      <c r="H150" s="18">
        <v>0.3438871111111111</v>
      </c>
      <c r="I150" s="64">
        <v>63.04319098</v>
      </c>
      <c r="J150" s="27">
        <f t="shared" si="26"/>
        <v>-32.59106999999801</v>
      </c>
      <c r="K150" s="76">
        <f t="shared" si="27"/>
        <v>20.646118333333334</v>
      </c>
      <c r="L150" s="28">
        <f t="shared" si="32"/>
        <v>38.58014094654858</v>
      </c>
      <c r="M150" s="93">
        <f t="shared" si="28"/>
        <v>148307662.26903158</v>
      </c>
      <c r="N150" s="37">
        <f t="shared" si="29"/>
        <v>402098.2981171772</v>
      </c>
      <c r="O150" s="34">
        <f t="shared" si="33"/>
        <v>14.939334288990999</v>
      </c>
      <c r="P150" s="72">
        <f t="shared" si="31"/>
        <v>0.2664229468936035</v>
      </c>
      <c r="Q150" s="74">
        <f t="shared" si="34"/>
        <v>38.54694089826966</v>
      </c>
      <c r="R150" s="68">
        <f t="shared" si="35"/>
        <v>53.48627518726066</v>
      </c>
      <c r="S150" s="80">
        <f t="shared" si="36"/>
        <v>23.607606609278662</v>
      </c>
      <c r="T150" s="83">
        <f t="shared" si="37"/>
        <v>3.883509478408996</v>
      </c>
      <c r="U150" s="87">
        <f t="shared" si="30"/>
        <v>1747.4188914041436</v>
      </c>
    </row>
    <row r="151" spans="1:21" ht="12.75">
      <c r="A151" s="41">
        <v>39144</v>
      </c>
      <c r="B151" s="42">
        <v>0.9218693078324226</v>
      </c>
      <c r="C151" s="43">
        <f t="shared" si="38"/>
        <v>0.9218693078324226</v>
      </c>
      <c r="D151" s="17">
        <v>162.84593372222218</v>
      </c>
      <c r="E151" s="18">
        <v>-0.00021483333333333331</v>
      </c>
      <c r="F151" s="62">
        <v>0.99137558</v>
      </c>
      <c r="G151" s="17">
        <v>162.30658294444444</v>
      </c>
      <c r="H151" s="18">
        <v>0.3435007222222222</v>
      </c>
      <c r="I151" s="64">
        <v>63.04330529</v>
      </c>
      <c r="J151" s="27">
        <f t="shared" si="26"/>
        <v>-32.36104666666449</v>
      </c>
      <c r="K151" s="76">
        <f t="shared" si="27"/>
        <v>20.622933333333332</v>
      </c>
      <c r="L151" s="28">
        <f t="shared" si="32"/>
        <v>38.37356066358628</v>
      </c>
      <c r="M151" s="93">
        <f t="shared" si="28"/>
        <v>148307675.73283994</v>
      </c>
      <c r="N151" s="37">
        <f t="shared" si="29"/>
        <v>402099.0272023606</v>
      </c>
      <c r="O151" s="34">
        <f t="shared" si="33"/>
        <v>14.939307201359808</v>
      </c>
      <c r="P151" s="72">
        <f t="shared" si="31"/>
        <v>0.26642292270676804</v>
      </c>
      <c r="Q151" s="74">
        <f t="shared" si="34"/>
        <v>38.54680680555061</v>
      </c>
      <c r="R151" s="68">
        <f t="shared" si="35"/>
        <v>53.48611400691042</v>
      </c>
      <c r="S151" s="80">
        <f t="shared" si="36"/>
        <v>23.6074996041908</v>
      </c>
      <c r="T151" s="83">
        <f t="shared" si="37"/>
        <v>20.265158897434958</v>
      </c>
      <c r="U151" s="87">
        <f t="shared" si="30"/>
        <v>1747.4188914007134</v>
      </c>
    </row>
    <row r="152" spans="1:21" ht="12.75">
      <c r="A152" s="41">
        <v>39144</v>
      </c>
      <c r="B152" s="42">
        <v>0.9222222222222222</v>
      </c>
      <c r="C152" s="43">
        <f t="shared" si="38"/>
        <v>0.9222222222222222</v>
      </c>
      <c r="D152" s="17">
        <v>162.84628175</v>
      </c>
      <c r="E152" s="18">
        <v>-0.00021483333333333331</v>
      </c>
      <c r="F152" s="62">
        <v>0.99137567</v>
      </c>
      <c r="G152" s="17">
        <v>162.3107646388889</v>
      </c>
      <c r="H152" s="18">
        <v>0.3431143333333333</v>
      </c>
      <c r="I152" s="64">
        <v>63.0434196</v>
      </c>
      <c r="J152" s="27">
        <f t="shared" si="26"/>
        <v>-32.131026666665434</v>
      </c>
      <c r="K152" s="76">
        <f t="shared" si="27"/>
        <v>20.599749999999997</v>
      </c>
      <c r="L152" s="28">
        <f t="shared" si="32"/>
        <v>38.16726631380176</v>
      </c>
      <c r="M152" s="93">
        <f t="shared" si="28"/>
        <v>148307689.1966483</v>
      </c>
      <c r="N152" s="37">
        <f t="shared" si="29"/>
        <v>402099.75628754403</v>
      </c>
      <c r="O152" s="34">
        <f t="shared" si="33"/>
        <v>14.939280113826845</v>
      </c>
      <c r="P152" s="72">
        <f t="shared" si="31"/>
        <v>0.26642289851993706</v>
      </c>
      <c r="Q152" s="74">
        <f t="shared" si="34"/>
        <v>38.54667296062389</v>
      </c>
      <c r="R152" s="68">
        <f t="shared" si="35"/>
        <v>53.485953074450734</v>
      </c>
      <c r="S152" s="80">
        <f t="shared" si="36"/>
        <v>23.60739284679704</v>
      </c>
      <c r="T152" s="83">
        <f t="shared" si="37"/>
        <v>44.38049715223406</v>
      </c>
      <c r="U152" s="87">
        <f t="shared" si="30"/>
        <v>1747.4188913972832</v>
      </c>
    </row>
    <row r="153" spans="1:21" ht="12.75">
      <c r="A153" s="41">
        <v>39144</v>
      </c>
      <c r="B153" s="42">
        <v>0.9225637522768669</v>
      </c>
      <c r="C153" s="43">
        <f t="shared" si="38"/>
        <v>0.9225637522768669</v>
      </c>
      <c r="D153" s="17">
        <v>162.84662974999998</v>
      </c>
      <c r="E153" s="18">
        <v>-0.00021480555555555554</v>
      </c>
      <c r="F153" s="62">
        <v>0.99137575</v>
      </c>
      <c r="G153" s="17">
        <v>162.31494630555557</v>
      </c>
      <c r="H153" s="18">
        <v>0.34272794444444443</v>
      </c>
      <c r="I153" s="64">
        <v>63.0435339</v>
      </c>
      <c r="J153" s="27">
        <f aca="true" t="shared" si="39" ref="J153:J216">(G153-D153)*60</f>
        <v>-31.90100666666467</v>
      </c>
      <c r="K153" s="76">
        <f aca="true" t="shared" si="40" ref="K153:K216">(H153-E153)*60</f>
        <v>20.576565</v>
      </c>
      <c r="L153" s="28">
        <f t="shared" si="32"/>
        <v>37.96125788737551</v>
      </c>
      <c r="M153" s="93">
        <f aca="true" t="shared" si="41" ref="M153:M216">F153*$F$9</f>
        <v>148307701.16447794</v>
      </c>
      <c r="N153" s="37">
        <f aca="true" t="shared" si="42" ref="N153:N216">I153*$F$5</f>
        <v>402100.485308946</v>
      </c>
      <c r="O153" s="34">
        <f t="shared" si="33"/>
        <v>14.939253028761755</v>
      </c>
      <c r="P153" s="72">
        <f t="shared" si="31"/>
        <v>0.2664228770205353</v>
      </c>
      <c r="Q153" s="74">
        <f t="shared" si="34"/>
        <v>38.54653921010136</v>
      </c>
      <c r="R153" s="68">
        <f t="shared" si="35"/>
        <v>53.48579223886311</v>
      </c>
      <c r="S153" s="80">
        <f t="shared" si="36"/>
        <v>23.607286181339603</v>
      </c>
      <c r="T153" s="83">
        <f t="shared" si="37"/>
        <v>68.46248821343488</v>
      </c>
      <c r="U153" s="87">
        <f aca="true" t="shared" si="43" ref="U153:U216">$F$3/COS(RADIANS(P153))</f>
        <v>1747.4188913942344</v>
      </c>
    </row>
    <row r="154" spans="1:21" ht="12.75">
      <c r="A154" s="41">
        <v>39144</v>
      </c>
      <c r="B154" s="42">
        <v>0.9229166666666666</v>
      </c>
      <c r="C154" s="43">
        <f t="shared" si="38"/>
        <v>0.9229166666666666</v>
      </c>
      <c r="D154" s="17">
        <v>162.84697775</v>
      </c>
      <c r="E154" s="18">
        <v>-0.00021477777777777776</v>
      </c>
      <c r="F154" s="62">
        <v>0.99137584</v>
      </c>
      <c r="G154" s="17">
        <v>162.31912797222222</v>
      </c>
      <c r="H154" s="18">
        <v>0.34234155555555557</v>
      </c>
      <c r="I154" s="64">
        <v>63.04364818</v>
      </c>
      <c r="J154" s="27">
        <f t="shared" si="39"/>
        <v>-31.670986666667318</v>
      </c>
      <c r="K154" s="76">
        <f t="shared" si="40"/>
        <v>20.55338</v>
      </c>
      <c r="L154" s="28">
        <f t="shared" si="32"/>
        <v>37.75554097503488</v>
      </c>
      <c r="M154" s="93">
        <f t="shared" si="41"/>
        <v>148307714.6282863</v>
      </c>
      <c r="N154" s="37">
        <f t="shared" si="42"/>
        <v>402101.2142027852</v>
      </c>
      <c r="O154" s="34">
        <f t="shared" si="33"/>
        <v>14.939225948534142</v>
      </c>
      <c r="P154" s="72">
        <f aca="true" t="shared" si="44" ref="P154:P217">DEGREES(ASIN(($F$7-$F$5)/M154))</f>
        <v>0.26642285283371253</v>
      </c>
      <c r="Q154" s="74">
        <f t="shared" si="34"/>
        <v>38.546405885222015</v>
      </c>
      <c r="R154" s="68">
        <f t="shared" si="35"/>
        <v>53.48563183375616</v>
      </c>
      <c r="S154" s="80">
        <f t="shared" si="36"/>
        <v>23.60717993668787</v>
      </c>
      <c r="T154" s="83">
        <f t="shared" si="37"/>
        <v>92.51051656507661</v>
      </c>
      <c r="U154" s="87">
        <f t="shared" si="43"/>
        <v>1747.4188913908042</v>
      </c>
    </row>
    <row r="155" spans="1:21" ht="12.75">
      <c r="A155" s="41">
        <v>39144</v>
      </c>
      <c r="B155" s="42">
        <v>0.9232581967213114</v>
      </c>
      <c r="C155" s="43">
        <f t="shared" si="38"/>
        <v>0.9232581967213114</v>
      </c>
      <c r="D155" s="17">
        <v>162.84732574999998</v>
      </c>
      <c r="E155" s="18">
        <v>-0.00021477777777777776</v>
      </c>
      <c r="F155" s="62">
        <v>0.99137592</v>
      </c>
      <c r="G155" s="17">
        <v>162.32330963888887</v>
      </c>
      <c r="H155" s="18">
        <v>0.34195516666666664</v>
      </c>
      <c r="I155" s="64">
        <v>63.04376246</v>
      </c>
      <c r="J155" s="27">
        <f t="shared" si="39"/>
        <v>-31.440966666666554</v>
      </c>
      <c r="K155" s="76">
        <f t="shared" si="40"/>
        <v>20.530196666666665</v>
      </c>
      <c r="L155" s="28">
        <f t="shared" si="32"/>
        <v>37.5501212792699</v>
      </c>
      <c r="M155" s="93">
        <f t="shared" si="41"/>
        <v>148307726.59611595</v>
      </c>
      <c r="N155" s="37">
        <f t="shared" si="42"/>
        <v>402101.94309662445</v>
      </c>
      <c r="O155" s="34">
        <f t="shared" si="33"/>
        <v>14.939198868404706</v>
      </c>
      <c r="P155" s="72">
        <f t="shared" si="44"/>
        <v>0.2664228313343182</v>
      </c>
      <c r="Q155" s="74">
        <f t="shared" si="34"/>
        <v>38.546272646409804</v>
      </c>
      <c r="R155" s="68">
        <f t="shared" si="35"/>
        <v>53.485471514814506</v>
      </c>
      <c r="S155" s="80">
        <f t="shared" si="36"/>
        <v>23.6070737780051</v>
      </c>
      <c r="T155" s="83">
        <f t="shared" si="37"/>
        <v>116.52387518628802</v>
      </c>
      <c r="U155" s="87">
        <f t="shared" si="43"/>
        <v>1747.4188913877551</v>
      </c>
    </row>
    <row r="156" spans="1:21" ht="12.75">
      <c r="A156" s="41">
        <v>39144</v>
      </c>
      <c r="B156" s="42">
        <v>0.9236111111111112</v>
      </c>
      <c r="C156" s="43">
        <f t="shared" si="38"/>
        <v>0.9236111111111112</v>
      </c>
      <c r="D156" s="17">
        <v>162.84767374999996</v>
      </c>
      <c r="E156" s="18">
        <v>-0.00021475000000000002</v>
      </c>
      <c r="F156" s="62">
        <v>0.99137601</v>
      </c>
      <c r="G156" s="17">
        <v>162.32749127777777</v>
      </c>
      <c r="H156" s="18">
        <v>0.3415687777777778</v>
      </c>
      <c r="I156" s="64">
        <v>63.04387673</v>
      </c>
      <c r="J156" s="27">
        <f t="shared" si="39"/>
        <v>-31.210948333331316</v>
      </c>
      <c r="K156" s="76">
        <f t="shared" si="40"/>
        <v>20.507011666666667</v>
      </c>
      <c r="L156" s="28">
        <f t="shared" si="32"/>
        <v>37.34500326431908</v>
      </c>
      <c r="M156" s="93">
        <f t="shared" si="41"/>
        <v>148307740.0599243</v>
      </c>
      <c r="N156" s="37">
        <f t="shared" si="42"/>
        <v>402102.67192668223</v>
      </c>
      <c r="O156" s="34">
        <f t="shared" si="33"/>
        <v>14.939171790743057</v>
      </c>
      <c r="P156" s="72">
        <f t="shared" si="44"/>
        <v>0.26642280714750366</v>
      </c>
      <c r="Q156" s="74">
        <f t="shared" si="34"/>
        <v>38.546139824669204</v>
      </c>
      <c r="R156" s="68">
        <f t="shared" si="35"/>
        <v>53.48531161541226</v>
      </c>
      <c r="S156" s="80">
        <f t="shared" si="36"/>
        <v>23.606968033926147</v>
      </c>
      <c r="T156" s="83">
        <f t="shared" si="37"/>
        <v>140.50208029994064</v>
      </c>
      <c r="U156" s="87">
        <f t="shared" si="43"/>
        <v>1747.4188913843252</v>
      </c>
    </row>
    <row r="157" spans="1:21" ht="12.75">
      <c r="A157" s="41">
        <v>39144</v>
      </c>
      <c r="B157" s="42">
        <v>0.9239526411657559</v>
      </c>
      <c r="C157" s="43">
        <f t="shared" si="38"/>
        <v>0.9239526411657559</v>
      </c>
      <c r="D157" s="17">
        <v>162.84802177777777</v>
      </c>
      <c r="E157" s="18">
        <v>-0.00021472222222222224</v>
      </c>
      <c r="F157" s="62">
        <v>0.9913761</v>
      </c>
      <c r="G157" s="17">
        <v>162.33167269444445</v>
      </c>
      <c r="H157" s="18">
        <v>0.34118238888888885</v>
      </c>
      <c r="I157" s="64">
        <v>63.04399099</v>
      </c>
      <c r="J157" s="27">
        <f t="shared" si="39"/>
        <v>-30.98094499999945</v>
      </c>
      <c r="K157" s="76">
        <f t="shared" si="40"/>
        <v>20.483826666666666</v>
      </c>
      <c r="L157" s="28">
        <f t="shared" si="32"/>
        <v>37.14020394198396</v>
      </c>
      <c r="M157" s="93">
        <f t="shared" si="41"/>
        <v>148307753.52373266</v>
      </c>
      <c r="N157" s="37">
        <f t="shared" si="42"/>
        <v>402103.4006929586</v>
      </c>
      <c r="O157" s="34">
        <f t="shared" si="33"/>
        <v>14.93914471554918</v>
      </c>
      <c r="P157" s="72">
        <f t="shared" si="44"/>
        <v>0.2664227829606936</v>
      </c>
      <c r="Q157" s="74">
        <f t="shared" si="34"/>
        <v>38.54600726083983</v>
      </c>
      <c r="R157" s="68">
        <f t="shared" si="35"/>
        <v>53.485151976389005</v>
      </c>
      <c r="S157" s="80">
        <f t="shared" si="36"/>
        <v>23.60686254529065</v>
      </c>
      <c r="T157" s="83">
        <f t="shared" si="37"/>
        <v>164.443123055451</v>
      </c>
      <c r="U157" s="87">
        <f t="shared" si="43"/>
        <v>1747.418891380895</v>
      </c>
    </row>
    <row r="158" spans="1:21" ht="12.75">
      <c r="A158" s="41">
        <v>39144</v>
      </c>
      <c r="B158" s="42">
        <v>0.9243055555555556</v>
      </c>
      <c r="C158" s="43">
        <f t="shared" si="38"/>
        <v>0.9243055555555556</v>
      </c>
      <c r="D158" s="17">
        <v>162.84836977777775</v>
      </c>
      <c r="E158" s="18">
        <v>-0.00021472222222222224</v>
      </c>
      <c r="F158" s="62">
        <v>0.99137618</v>
      </c>
      <c r="G158" s="17">
        <v>162.33585430555556</v>
      </c>
      <c r="H158" s="18">
        <v>0.340796</v>
      </c>
      <c r="I158" s="64">
        <v>63.04410524</v>
      </c>
      <c r="J158" s="27">
        <f t="shared" si="39"/>
        <v>-30.750928333331444</v>
      </c>
      <c r="K158" s="76">
        <f t="shared" si="40"/>
        <v>20.460643333333334</v>
      </c>
      <c r="L158" s="28">
        <f t="shared" si="32"/>
        <v>36.93570566793921</v>
      </c>
      <c r="M158" s="93">
        <f t="shared" si="41"/>
        <v>148307765.4915623</v>
      </c>
      <c r="N158" s="37">
        <f t="shared" si="42"/>
        <v>402104.1293954536</v>
      </c>
      <c r="O158" s="34">
        <f t="shared" si="33"/>
        <v>14.939117642823039</v>
      </c>
      <c r="P158" s="72">
        <f t="shared" si="44"/>
        <v>0.2664227614613105</v>
      </c>
      <c r="Q158" s="74">
        <f t="shared" si="34"/>
        <v>38.54587478979236</v>
      </c>
      <c r="R158" s="68">
        <f t="shared" si="35"/>
        <v>53.4849924326154</v>
      </c>
      <c r="S158" s="80">
        <f t="shared" si="36"/>
        <v>23.60675714696932</v>
      </c>
      <c r="T158" s="83">
        <f t="shared" si="37"/>
        <v>188.3490477801097</v>
      </c>
      <c r="U158" s="87">
        <f t="shared" si="43"/>
        <v>1747.4188913778462</v>
      </c>
    </row>
    <row r="159" spans="1:21" ht="12.75">
      <c r="A159" s="41">
        <v>39144</v>
      </c>
      <c r="B159" s="42">
        <v>0.9246470856102004</v>
      </c>
      <c r="C159" s="43">
        <f t="shared" si="38"/>
        <v>0.9246470856102004</v>
      </c>
      <c r="D159" s="17">
        <v>162.84871777777778</v>
      </c>
      <c r="E159" s="18">
        <v>-0.00021469444444444446</v>
      </c>
      <c r="F159" s="62">
        <v>0.99137627</v>
      </c>
      <c r="G159" s="17">
        <v>162.3400358888889</v>
      </c>
      <c r="H159" s="18">
        <v>0.34040961111111107</v>
      </c>
      <c r="I159" s="64">
        <v>63.04421948</v>
      </c>
      <c r="J159" s="27">
        <f t="shared" si="39"/>
        <v>-30.520913333332373</v>
      </c>
      <c r="K159" s="76">
        <f t="shared" si="40"/>
        <v>20.437458333333332</v>
      </c>
      <c r="L159" s="28">
        <f t="shared" si="32"/>
        <v>36.731524326792965</v>
      </c>
      <c r="M159" s="93">
        <f t="shared" si="41"/>
        <v>148307778.95537063</v>
      </c>
      <c r="N159" s="37">
        <f t="shared" si="42"/>
        <v>402104.85803416726</v>
      </c>
      <c r="O159" s="34">
        <f t="shared" si="33"/>
        <v>14.939090572564607</v>
      </c>
      <c r="P159" s="72">
        <f t="shared" si="44"/>
        <v>0.26642273727450877</v>
      </c>
      <c r="Q159" s="74">
        <f t="shared" si="34"/>
        <v>38.54574273579784</v>
      </c>
      <c r="R159" s="68">
        <f t="shared" si="35"/>
        <v>53.48483330836245</v>
      </c>
      <c r="S159" s="80">
        <f t="shared" si="36"/>
        <v>23.60665216323323</v>
      </c>
      <c r="T159" s="83">
        <f t="shared" si="37"/>
        <v>212.21803402085425</v>
      </c>
      <c r="U159" s="87">
        <f t="shared" si="43"/>
        <v>1747.418891374416</v>
      </c>
    </row>
    <row r="160" spans="1:21" ht="12.75">
      <c r="A160" s="41">
        <v>39144</v>
      </c>
      <c r="B160" s="42">
        <v>0.925</v>
      </c>
      <c r="C160" s="43">
        <f t="shared" si="38"/>
        <v>0.925</v>
      </c>
      <c r="D160" s="17">
        <v>162.84906577777775</v>
      </c>
      <c r="E160" s="18">
        <v>-0.0002146666666666667</v>
      </c>
      <c r="F160" s="62">
        <v>0.99137635</v>
      </c>
      <c r="G160" s="17">
        <v>162.34421747222223</v>
      </c>
      <c r="H160" s="18">
        <v>0.3400232222222222</v>
      </c>
      <c r="I160" s="64">
        <v>63.04433372</v>
      </c>
      <c r="J160" s="27">
        <f t="shared" si="39"/>
        <v>-30.290898333331597</v>
      </c>
      <c r="K160" s="76">
        <f t="shared" si="40"/>
        <v>20.41427333333333</v>
      </c>
      <c r="L160" s="28">
        <f t="shared" si="32"/>
        <v>36.52766475447581</v>
      </c>
      <c r="M160" s="93">
        <f t="shared" si="41"/>
        <v>148307790.9232003</v>
      </c>
      <c r="N160" s="37">
        <f t="shared" si="42"/>
        <v>402105.5866728808</v>
      </c>
      <c r="O160" s="34">
        <f t="shared" si="33"/>
        <v>14.939063502404284</v>
      </c>
      <c r="P160" s="72">
        <f t="shared" si="44"/>
        <v>0.26642271577513305</v>
      </c>
      <c r="Q160" s="74">
        <f t="shared" si="34"/>
        <v>38.54561076769128</v>
      </c>
      <c r="R160" s="68">
        <f t="shared" si="35"/>
        <v>53.48467427009557</v>
      </c>
      <c r="S160" s="80">
        <f t="shared" si="36"/>
        <v>23.606547265286995</v>
      </c>
      <c r="T160" s="83">
        <f t="shared" si="37"/>
        <v>236.04947710001306</v>
      </c>
      <c r="U160" s="87">
        <f t="shared" si="43"/>
        <v>1747.418891371367</v>
      </c>
    </row>
    <row r="161" spans="1:21" ht="12.75">
      <c r="A161" s="41">
        <v>39144</v>
      </c>
      <c r="B161" s="42">
        <v>0.9253415300546447</v>
      </c>
      <c r="C161" s="43">
        <f t="shared" si="38"/>
        <v>0.9253415300546447</v>
      </c>
      <c r="D161" s="17">
        <v>162.84941377777778</v>
      </c>
      <c r="E161" s="18">
        <v>-0.0002146666666666667</v>
      </c>
      <c r="F161" s="62">
        <v>0.99137644</v>
      </c>
      <c r="G161" s="17">
        <v>162.3483990277778</v>
      </c>
      <c r="H161" s="18">
        <v>0.33963683333333333</v>
      </c>
      <c r="I161" s="64">
        <v>63.04444794</v>
      </c>
      <c r="J161" s="27">
        <f t="shared" si="39"/>
        <v>-30.060884999999757</v>
      </c>
      <c r="K161" s="76">
        <f t="shared" si="40"/>
        <v>20.39109</v>
      </c>
      <c r="L161" s="28">
        <f t="shared" si="32"/>
        <v>36.3241346834332</v>
      </c>
      <c r="M161" s="93">
        <f t="shared" si="41"/>
        <v>148307804.38700867</v>
      </c>
      <c r="N161" s="37">
        <f t="shared" si="42"/>
        <v>402106.3151840316</v>
      </c>
      <c r="O161" s="34">
        <f t="shared" si="33"/>
        <v>14.939036437081214</v>
      </c>
      <c r="P161" s="72">
        <f t="shared" si="44"/>
        <v>0.26642269158833953</v>
      </c>
      <c r="Q161" s="74">
        <f t="shared" si="34"/>
        <v>38.54547922558926</v>
      </c>
      <c r="R161" s="68">
        <f t="shared" si="35"/>
        <v>53.484515662670475</v>
      </c>
      <c r="S161" s="80">
        <f t="shared" si="36"/>
        <v>23.606442788508048</v>
      </c>
      <c r="T161" s="83">
        <f t="shared" si="37"/>
        <v>259.84251193100044</v>
      </c>
      <c r="U161" s="87">
        <f t="shared" si="43"/>
        <v>1747.418891367937</v>
      </c>
    </row>
    <row r="162" spans="1:21" ht="12.75">
      <c r="A162" s="41">
        <v>39144</v>
      </c>
      <c r="B162" s="42">
        <v>0.9256944444444444</v>
      </c>
      <c r="C162" s="43">
        <f t="shared" si="38"/>
        <v>0.9256944444444444</v>
      </c>
      <c r="D162" s="17">
        <v>162.84976180555554</v>
      </c>
      <c r="E162" s="18">
        <v>-0.00021463888888888891</v>
      </c>
      <c r="F162" s="62">
        <v>0.99137653</v>
      </c>
      <c r="G162" s="17">
        <v>162.35258055555556</v>
      </c>
      <c r="H162" s="18">
        <v>0.3392504444444444</v>
      </c>
      <c r="I162" s="64">
        <v>63.04456216</v>
      </c>
      <c r="J162" s="27">
        <f t="shared" si="39"/>
        <v>-29.83087499999897</v>
      </c>
      <c r="K162" s="76">
        <f t="shared" si="40"/>
        <v>20.367904999999997</v>
      </c>
      <c r="L162" s="28">
        <f t="shared" si="32"/>
        <v>36.120939145647945</v>
      </c>
      <c r="M162" s="93">
        <f t="shared" si="41"/>
        <v>148307817.85081702</v>
      </c>
      <c r="N162" s="37">
        <f t="shared" si="42"/>
        <v>402107.0436951824</v>
      </c>
      <c r="O162" s="34">
        <f t="shared" si="33"/>
        <v>14.939009371856208</v>
      </c>
      <c r="P162" s="72">
        <f t="shared" si="44"/>
        <v>0.26642266740155046</v>
      </c>
      <c r="Q162" s="74">
        <f t="shared" si="34"/>
        <v>38.54534793088571</v>
      </c>
      <c r="R162" s="68">
        <f t="shared" si="35"/>
        <v>53.48435730274192</v>
      </c>
      <c r="S162" s="80">
        <f t="shared" si="36"/>
        <v>23.606338559029503</v>
      </c>
      <c r="T162" s="83">
        <f t="shared" si="37"/>
        <v>283.59652878146335</v>
      </c>
      <c r="U162" s="87">
        <f t="shared" si="43"/>
        <v>1747.4188913645069</v>
      </c>
    </row>
    <row r="163" spans="1:21" ht="12.75">
      <c r="A163" s="41">
        <v>39144</v>
      </c>
      <c r="B163" s="42">
        <v>0.9260359744990891</v>
      </c>
      <c r="C163" s="43">
        <f t="shared" si="38"/>
        <v>0.9260359744990891</v>
      </c>
      <c r="D163" s="17">
        <v>162.85010980555558</v>
      </c>
      <c r="E163" s="18">
        <v>-0.0002146111111111111</v>
      </c>
      <c r="F163" s="62">
        <v>0.99137661</v>
      </c>
      <c r="G163" s="17">
        <v>162.35676208333334</v>
      </c>
      <c r="H163" s="18">
        <v>0.33886405555555554</v>
      </c>
      <c r="I163" s="64">
        <v>63.04467637</v>
      </c>
      <c r="J163" s="27">
        <f t="shared" si="39"/>
        <v>-29.60086333333436</v>
      </c>
      <c r="K163" s="76">
        <f t="shared" si="40"/>
        <v>20.34472</v>
      </c>
      <c r="L163" s="28">
        <f t="shared" si="32"/>
        <v>35.91808058135329</v>
      </c>
      <c r="M163" s="93">
        <f t="shared" si="41"/>
        <v>148307829.81864667</v>
      </c>
      <c r="N163" s="37">
        <f t="shared" si="42"/>
        <v>402107.7721425518</v>
      </c>
      <c r="O163" s="34">
        <f t="shared" si="33"/>
        <v>14.93898230909883</v>
      </c>
      <c r="P163" s="72">
        <f t="shared" si="44"/>
        <v>0.266422645902186</v>
      </c>
      <c r="Q163" s="74">
        <f t="shared" si="34"/>
        <v>38.54521673047418</v>
      </c>
      <c r="R163" s="68">
        <f t="shared" si="35"/>
        <v>53.484199039573014</v>
      </c>
      <c r="S163" s="80">
        <f t="shared" si="36"/>
        <v>23.60623442137535</v>
      </c>
      <c r="T163" s="83">
        <f t="shared" si="37"/>
        <v>307.31122395407874</v>
      </c>
      <c r="U163" s="87">
        <f t="shared" si="43"/>
        <v>1747.418891361458</v>
      </c>
    </row>
    <row r="164" spans="1:21" ht="12.75">
      <c r="A164" s="41">
        <v>39144</v>
      </c>
      <c r="B164" s="42">
        <v>0.9263888888888889</v>
      </c>
      <c r="C164" s="43">
        <f t="shared" si="38"/>
        <v>0.9263888888888889</v>
      </c>
      <c r="D164" s="17">
        <v>162.8504578055556</v>
      </c>
      <c r="E164" s="18">
        <v>-0.0002146111111111111</v>
      </c>
      <c r="F164" s="62">
        <v>0.9913767</v>
      </c>
      <c r="G164" s="17">
        <v>162.3609436111111</v>
      </c>
      <c r="H164" s="18">
        <v>0.3384776666666666</v>
      </c>
      <c r="I164" s="64">
        <v>63.04479057</v>
      </c>
      <c r="J164" s="27">
        <f t="shared" si="39"/>
        <v>-29.37085166666975</v>
      </c>
      <c r="K164" s="76">
        <f t="shared" si="40"/>
        <v>20.321536666666663</v>
      </c>
      <c r="L164" s="28">
        <f t="shared" si="32"/>
        <v>35.71556708363523</v>
      </c>
      <c r="M164" s="93">
        <f t="shared" si="41"/>
        <v>148307843.28245503</v>
      </c>
      <c r="N164" s="37">
        <f t="shared" si="42"/>
        <v>402108.50052613986</v>
      </c>
      <c r="O164" s="34">
        <f t="shared" si="33"/>
        <v>14.938955248809046</v>
      </c>
      <c r="P164" s="72">
        <f t="shared" si="44"/>
        <v>0.26642262171540515</v>
      </c>
      <c r="Q164" s="74">
        <f t="shared" si="34"/>
        <v>38.545085947172986</v>
      </c>
      <c r="R164" s="68">
        <f t="shared" si="35"/>
        <v>53.48404119598203</v>
      </c>
      <c r="S164" s="80">
        <f t="shared" si="36"/>
        <v>23.60613069836394</v>
      </c>
      <c r="T164" s="83">
        <f t="shared" si="37"/>
        <v>330.98568821214394</v>
      </c>
      <c r="U164" s="87">
        <f t="shared" si="43"/>
        <v>1747.4188913580278</v>
      </c>
    </row>
    <row r="165" spans="1:21" ht="12.75">
      <c r="A165" s="41">
        <v>39144</v>
      </c>
      <c r="B165" s="42">
        <v>0.9267304189435337</v>
      </c>
      <c r="C165" s="43">
        <f t="shared" si="38"/>
        <v>0.9267304189435337</v>
      </c>
      <c r="D165" s="17">
        <v>162.85080580555558</v>
      </c>
      <c r="E165" s="18">
        <v>-0.00021458333333333334</v>
      </c>
      <c r="F165" s="62">
        <v>0.99137679</v>
      </c>
      <c r="G165" s="17">
        <v>162.3651251111111</v>
      </c>
      <c r="H165" s="18">
        <v>0.33809127777777775</v>
      </c>
      <c r="I165" s="64">
        <v>63.04490475</v>
      </c>
      <c r="J165" s="27">
        <f t="shared" si="39"/>
        <v>-29.140841666668962</v>
      </c>
      <c r="K165" s="76">
        <f t="shared" si="40"/>
        <v>20.298351666666665</v>
      </c>
      <c r="L165" s="28">
        <f t="shared" si="32"/>
        <v>35.513404014922706</v>
      </c>
      <c r="M165" s="93">
        <f t="shared" si="41"/>
        <v>148307856.74626336</v>
      </c>
      <c r="N165" s="37">
        <f t="shared" si="42"/>
        <v>402109.22878216504</v>
      </c>
      <c r="O165" s="34">
        <f t="shared" si="33"/>
        <v>14.938928193356379</v>
      </c>
      <c r="P165" s="72">
        <f t="shared" si="44"/>
        <v>0.2664225975286288</v>
      </c>
      <c r="Q165" s="74">
        <f t="shared" si="34"/>
        <v>38.54495542832342</v>
      </c>
      <c r="R165" s="68">
        <f t="shared" si="35"/>
        <v>53.483883621679794</v>
      </c>
      <c r="S165" s="80">
        <f t="shared" si="36"/>
        <v>23.60602723496704</v>
      </c>
      <c r="T165" s="83">
        <f t="shared" si="37"/>
        <v>354.619276058952</v>
      </c>
      <c r="U165" s="87">
        <f t="shared" si="43"/>
        <v>1747.418891354598</v>
      </c>
    </row>
    <row r="166" spans="1:21" ht="12.75">
      <c r="A166" s="41">
        <v>39144</v>
      </c>
      <c r="B166" s="42">
        <v>0.9270833333333334</v>
      </c>
      <c r="C166" s="43">
        <f t="shared" si="38"/>
        <v>0.9270833333333334</v>
      </c>
      <c r="D166" s="17">
        <v>162.85115380555555</v>
      </c>
      <c r="E166" s="18">
        <v>-0.00021455555555555556</v>
      </c>
      <c r="F166" s="62">
        <v>0.99137687</v>
      </c>
      <c r="G166" s="17">
        <v>162.36930658333335</v>
      </c>
      <c r="H166" s="18">
        <v>0.3377048611111111</v>
      </c>
      <c r="I166" s="64">
        <v>63.04501894</v>
      </c>
      <c r="J166" s="27">
        <f t="shared" si="39"/>
        <v>-28.910833333331993</v>
      </c>
      <c r="K166" s="76">
        <f t="shared" si="40"/>
        <v>20.275164999999998</v>
      </c>
      <c r="L166" s="28">
        <f t="shared" si="32"/>
        <v>35.31159736490679</v>
      </c>
      <c r="M166" s="93">
        <f t="shared" si="41"/>
        <v>148307868.714093</v>
      </c>
      <c r="N166" s="37">
        <f t="shared" si="42"/>
        <v>402109.9571019716</v>
      </c>
      <c r="O166" s="34">
        <f t="shared" si="33"/>
        <v>14.938901135632175</v>
      </c>
      <c r="P166" s="72">
        <f t="shared" si="44"/>
        <v>0.26642257602927566</v>
      </c>
      <c r="Q166" s="74">
        <f t="shared" si="34"/>
        <v>38.544824986756204</v>
      </c>
      <c r="R166" s="68">
        <f t="shared" si="35"/>
        <v>53.483726122388376</v>
      </c>
      <c r="S166" s="80">
        <f t="shared" si="36"/>
        <v>23.60592385112403</v>
      </c>
      <c r="T166" s="83">
        <f t="shared" si="37"/>
        <v>378.21126480729436</v>
      </c>
      <c r="U166" s="87">
        <f t="shared" si="43"/>
        <v>1747.4188913515488</v>
      </c>
    </row>
    <row r="167" spans="1:21" ht="12.75">
      <c r="A167" s="41">
        <v>39144</v>
      </c>
      <c r="B167" s="42">
        <v>0.9274248633879781</v>
      </c>
      <c r="C167" s="43">
        <f t="shared" si="38"/>
        <v>0.9274248633879781</v>
      </c>
      <c r="D167" s="17">
        <v>162.85150180555559</v>
      </c>
      <c r="E167" s="18">
        <v>-0.00021455555555555556</v>
      </c>
      <c r="F167" s="62">
        <v>0.99137696</v>
      </c>
      <c r="G167" s="17">
        <v>162.37348805555555</v>
      </c>
      <c r="H167" s="18">
        <v>0.3373184722222222</v>
      </c>
      <c r="I167" s="64">
        <v>63.04513311</v>
      </c>
      <c r="J167" s="27">
        <f t="shared" si="39"/>
        <v>-28.680825000001846</v>
      </c>
      <c r="K167" s="76">
        <f t="shared" si="40"/>
        <v>20.251981666666666</v>
      </c>
      <c r="L167" s="28">
        <f t="shared" si="32"/>
        <v>35.11015477256508</v>
      </c>
      <c r="M167" s="93">
        <f t="shared" si="41"/>
        <v>148307882.17790136</v>
      </c>
      <c r="N167" s="37">
        <f t="shared" si="42"/>
        <v>402110.68529421545</v>
      </c>
      <c r="O167" s="34">
        <f t="shared" si="33"/>
        <v>14.93887408274503</v>
      </c>
      <c r="P167" s="72">
        <f t="shared" si="44"/>
        <v>0.2664225518425075</v>
      </c>
      <c r="Q167" s="74">
        <f t="shared" si="34"/>
        <v>38.54469497108978</v>
      </c>
      <c r="R167" s="68">
        <f t="shared" si="35"/>
        <v>53.48356905383481</v>
      </c>
      <c r="S167" s="80">
        <f t="shared" si="36"/>
        <v>23.605820888344752</v>
      </c>
      <c r="T167" s="83">
        <f t="shared" si="37"/>
        <v>401.7608011756638</v>
      </c>
      <c r="U167" s="87">
        <f t="shared" si="43"/>
        <v>1747.4188913481187</v>
      </c>
    </row>
    <row r="168" spans="1:21" ht="12.75">
      <c r="A168" s="41">
        <v>39144</v>
      </c>
      <c r="B168" s="42">
        <v>0.9277777777777777</v>
      </c>
      <c r="C168" s="43">
        <f t="shared" si="38"/>
        <v>0.9277777777777777</v>
      </c>
      <c r="D168" s="17">
        <v>162.85184983333335</v>
      </c>
      <c r="E168" s="18">
        <v>-0.00021452777777777779</v>
      </c>
      <c r="F168" s="62">
        <v>0.99137704</v>
      </c>
      <c r="G168" s="17">
        <v>162.3776695</v>
      </c>
      <c r="H168" s="18">
        <v>0.3369320833333333</v>
      </c>
      <c r="I168" s="64">
        <v>63.04524727</v>
      </c>
      <c r="J168" s="27">
        <f t="shared" si="39"/>
        <v>-28.450820000001045</v>
      </c>
      <c r="K168" s="76">
        <f t="shared" si="40"/>
        <v>20.228796666666664</v>
      </c>
      <c r="L168" s="28">
        <f t="shared" si="32"/>
        <v>34.90908235319052</v>
      </c>
      <c r="M168" s="93">
        <f t="shared" si="41"/>
        <v>148307894.14573103</v>
      </c>
      <c r="N168" s="37">
        <f t="shared" si="42"/>
        <v>402111.4134226778</v>
      </c>
      <c r="O168" s="34">
        <f t="shared" si="33"/>
        <v>14.938847032325382</v>
      </c>
      <c r="P168" s="72">
        <f t="shared" si="44"/>
        <v>0.2664225303431617</v>
      </c>
      <c r="Q168" s="74">
        <f t="shared" si="34"/>
        <v>38.54456505021035</v>
      </c>
      <c r="R168" s="68">
        <f t="shared" si="35"/>
        <v>53.483412082535736</v>
      </c>
      <c r="S168" s="80">
        <f t="shared" si="36"/>
        <v>23.605718017884968</v>
      </c>
      <c r="T168" s="83">
        <f t="shared" si="37"/>
        <v>425.26713082444167</v>
      </c>
      <c r="U168" s="87">
        <f t="shared" si="43"/>
        <v>1747.4188913450698</v>
      </c>
    </row>
    <row r="169" spans="1:21" ht="12.75">
      <c r="A169" s="41">
        <v>39144</v>
      </c>
      <c r="B169" s="42">
        <v>0.9281193078324225</v>
      </c>
      <c r="C169" s="43">
        <f t="shared" si="38"/>
        <v>0.9281193078324225</v>
      </c>
      <c r="D169" s="17">
        <v>162.85219783333338</v>
      </c>
      <c r="E169" s="18">
        <v>-0.0002145</v>
      </c>
      <c r="F169" s="62">
        <v>0.99137713</v>
      </c>
      <c r="G169" s="17">
        <v>162.38185091666668</v>
      </c>
      <c r="H169" s="18">
        <v>0.33654569444444443</v>
      </c>
      <c r="I169" s="64">
        <v>63.04536142</v>
      </c>
      <c r="J169" s="27">
        <f t="shared" si="39"/>
        <v>-28.22081500000195</v>
      </c>
      <c r="K169" s="76">
        <f t="shared" si="40"/>
        <v>20.205611666666666</v>
      </c>
      <c r="L169" s="28">
        <f t="shared" si="32"/>
        <v>34.708384737455724</v>
      </c>
      <c r="M169" s="93">
        <f t="shared" si="41"/>
        <v>148307907.6095394</v>
      </c>
      <c r="N169" s="37">
        <f t="shared" si="42"/>
        <v>402112.14148735884</v>
      </c>
      <c r="O169" s="34">
        <f t="shared" si="33"/>
        <v>14.9388199843732</v>
      </c>
      <c r="P169" s="72">
        <f t="shared" si="44"/>
        <v>0.2664225061564019</v>
      </c>
      <c r="Q169" s="74">
        <f t="shared" si="34"/>
        <v>38.54443554625985</v>
      </c>
      <c r="R169" s="68">
        <f t="shared" si="35"/>
        <v>53.483255530633045</v>
      </c>
      <c r="S169" s="80">
        <f t="shared" si="36"/>
        <v>23.605615561886648</v>
      </c>
      <c r="T169" s="83">
        <f t="shared" si="37"/>
        <v>448.7297494364893</v>
      </c>
      <c r="U169" s="87">
        <f t="shared" si="43"/>
        <v>1747.4188913416397</v>
      </c>
    </row>
    <row r="170" spans="1:21" ht="12.75">
      <c r="A170" s="41">
        <v>39144</v>
      </c>
      <c r="B170" s="42">
        <v>0.9284722222222223</v>
      </c>
      <c r="C170" s="43">
        <f t="shared" si="38"/>
        <v>0.9284722222222223</v>
      </c>
      <c r="D170" s="17">
        <v>162.85254583333335</v>
      </c>
      <c r="E170" s="18">
        <v>-0.0002145</v>
      </c>
      <c r="F170" s="62">
        <v>0.99137722</v>
      </c>
      <c r="G170" s="17">
        <v>162.38603233333333</v>
      </c>
      <c r="H170" s="18">
        <v>0.3361593055555555</v>
      </c>
      <c r="I170" s="64">
        <v>63.04547557</v>
      </c>
      <c r="J170" s="27">
        <f t="shared" si="39"/>
        <v>-27.990810000001147</v>
      </c>
      <c r="K170" s="76">
        <f t="shared" si="40"/>
        <v>20.18242833333333</v>
      </c>
      <c r="L170" s="28">
        <f t="shared" si="32"/>
        <v>34.50806943967989</v>
      </c>
      <c r="M170" s="93">
        <f t="shared" si="41"/>
        <v>148307921.07334772</v>
      </c>
      <c r="N170" s="37">
        <f t="shared" si="42"/>
        <v>402112.86955203983</v>
      </c>
      <c r="O170" s="34">
        <f t="shared" si="33"/>
        <v>14.938792936518958</v>
      </c>
      <c r="P170" s="72">
        <f t="shared" si="44"/>
        <v>0.26642248196964646</v>
      </c>
      <c r="Q170" s="74">
        <f t="shared" si="34"/>
        <v>38.54430628952645</v>
      </c>
      <c r="R170" s="68">
        <f t="shared" si="35"/>
        <v>53.48309922604541</v>
      </c>
      <c r="S170" s="80">
        <f t="shared" si="36"/>
        <v>23.605513353007495</v>
      </c>
      <c r="T170" s="83">
        <f t="shared" si="37"/>
        <v>472.1477579098346</v>
      </c>
      <c r="U170" s="87">
        <f t="shared" si="43"/>
        <v>1747.4188913382097</v>
      </c>
    </row>
    <row r="171" spans="1:21" ht="12.75">
      <c r="A171" s="41">
        <v>39144</v>
      </c>
      <c r="B171" s="42">
        <v>0.928813752276867</v>
      </c>
      <c r="C171" s="43">
        <f t="shared" si="38"/>
        <v>0.928813752276867</v>
      </c>
      <c r="D171" s="17">
        <v>162.85289383333338</v>
      </c>
      <c r="E171" s="18">
        <v>-0.00021447222222222223</v>
      </c>
      <c r="F171" s="62">
        <v>0.9913773</v>
      </c>
      <c r="G171" s="17">
        <v>162.39021375</v>
      </c>
      <c r="H171" s="18">
        <v>0.33577291666666664</v>
      </c>
      <c r="I171" s="64">
        <v>63.0455897</v>
      </c>
      <c r="J171" s="27">
        <f t="shared" si="39"/>
        <v>-27.760805000003757</v>
      </c>
      <c r="K171" s="76">
        <f t="shared" si="40"/>
        <v>20.159243333333333</v>
      </c>
      <c r="L171" s="28">
        <f t="shared" si="32"/>
        <v>34.308141194813814</v>
      </c>
      <c r="M171" s="93">
        <f t="shared" si="41"/>
        <v>148307933.04117736</v>
      </c>
      <c r="N171" s="37">
        <f t="shared" si="42"/>
        <v>402113.59748915804</v>
      </c>
      <c r="O171" s="34">
        <f t="shared" si="33"/>
        <v>14.938765893501639</v>
      </c>
      <c r="P171" s="72">
        <f t="shared" si="44"/>
        <v>0.266422460470312</v>
      </c>
      <c r="Q171" s="74">
        <f t="shared" si="34"/>
        <v>38.544177135778014</v>
      </c>
      <c r="R171" s="68">
        <f t="shared" si="35"/>
        <v>53.48294302927965</v>
      </c>
      <c r="S171" s="80">
        <f t="shared" si="36"/>
        <v>23.605411242276375</v>
      </c>
      <c r="T171" s="83">
        <f t="shared" si="37"/>
        <v>495.5205850199559</v>
      </c>
      <c r="U171" s="87">
        <f t="shared" si="43"/>
        <v>1747.4188913351607</v>
      </c>
    </row>
    <row r="172" spans="1:21" ht="12.75">
      <c r="A172" s="41">
        <v>39144</v>
      </c>
      <c r="B172" s="42">
        <v>0.9291666666666667</v>
      </c>
      <c r="C172" s="43">
        <f t="shared" si="38"/>
        <v>0.9291666666666667</v>
      </c>
      <c r="D172" s="17">
        <v>162.85324183333336</v>
      </c>
      <c r="E172" s="18">
        <v>-0.00021447222222222223</v>
      </c>
      <c r="F172" s="62">
        <v>0.99137739</v>
      </c>
      <c r="G172" s="17">
        <v>162.39439513888888</v>
      </c>
      <c r="H172" s="18">
        <v>0.3353865</v>
      </c>
      <c r="I172" s="64">
        <v>63.04570383</v>
      </c>
      <c r="J172" s="27">
        <f t="shared" si="39"/>
        <v>-27.53080166666848</v>
      </c>
      <c r="K172" s="76">
        <f t="shared" si="40"/>
        <v>20.13605833333333</v>
      </c>
      <c r="L172" s="28">
        <f t="shared" si="32"/>
        <v>34.108609141693854</v>
      </c>
      <c r="M172" s="93">
        <f t="shared" si="41"/>
        <v>148307946.50498572</v>
      </c>
      <c r="N172" s="37">
        <f t="shared" si="42"/>
        <v>402114.32542627625</v>
      </c>
      <c r="O172" s="34">
        <f t="shared" si="33"/>
        <v>14.938738850582228</v>
      </c>
      <c r="P172" s="72">
        <f t="shared" si="44"/>
        <v>0.26642243628356477</v>
      </c>
      <c r="Q172" s="74">
        <f t="shared" si="34"/>
        <v>38.54404839051532</v>
      </c>
      <c r="R172" s="68">
        <f t="shared" si="35"/>
        <v>53.48278724109755</v>
      </c>
      <c r="S172" s="80">
        <f t="shared" si="36"/>
        <v>23.605309539933096</v>
      </c>
      <c r="T172" s="83">
        <f t="shared" si="37"/>
        <v>518.8471972923667</v>
      </c>
      <c r="U172" s="87">
        <f t="shared" si="43"/>
        <v>1747.4188913317307</v>
      </c>
    </row>
    <row r="173" spans="1:21" ht="12.75">
      <c r="A173" s="41">
        <v>39144</v>
      </c>
      <c r="B173" s="42">
        <v>0.9295081967213115</v>
      </c>
      <c r="C173" s="43">
        <f t="shared" si="38"/>
        <v>0.9295081967213115</v>
      </c>
      <c r="D173" s="17">
        <v>162.85358983333333</v>
      </c>
      <c r="E173" s="18">
        <v>-0.00021444444444444446</v>
      </c>
      <c r="F173" s="62">
        <v>0.99137748</v>
      </c>
      <c r="G173" s="17">
        <v>162.39857633333332</v>
      </c>
      <c r="H173" s="18">
        <v>0.3350001111111111</v>
      </c>
      <c r="I173" s="64">
        <v>63.04581795</v>
      </c>
      <c r="J173" s="27">
        <f t="shared" si="39"/>
        <v>-27.30081000000041</v>
      </c>
      <c r="K173" s="76">
        <f t="shared" si="40"/>
        <v>20.112873333333333</v>
      </c>
      <c r="L173" s="28">
        <f t="shared" si="32"/>
        <v>33.909488291464335</v>
      </c>
      <c r="M173" s="93">
        <f t="shared" si="41"/>
        <v>148307959.96879408</v>
      </c>
      <c r="N173" s="37">
        <f t="shared" si="42"/>
        <v>402115.053299613</v>
      </c>
      <c r="O173" s="34">
        <f t="shared" si="33"/>
        <v>14.938711810130199</v>
      </c>
      <c r="P173" s="72">
        <f t="shared" si="44"/>
        <v>0.26642241209682205</v>
      </c>
      <c r="Q173" s="74">
        <f t="shared" si="34"/>
        <v>38.54391990242256</v>
      </c>
      <c r="R173" s="68">
        <f t="shared" si="35"/>
        <v>53.48263171255276</v>
      </c>
      <c r="S173" s="80">
        <f t="shared" si="36"/>
        <v>23.605208092292358</v>
      </c>
      <c r="T173" s="83">
        <f t="shared" si="37"/>
        <v>542.1258206503808</v>
      </c>
      <c r="U173" s="87">
        <f t="shared" si="43"/>
        <v>1747.4188913283006</v>
      </c>
    </row>
    <row r="174" spans="1:21" ht="12.75">
      <c r="A174" s="41">
        <v>39144</v>
      </c>
      <c r="B174" s="42">
        <v>0.9298611111111111</v>
      </c>
      <c r="C174" s="43">
        <f t="shared" si="38"/>
        <v>0.9298611111111111</v>
      </c>
      <c r="D174" s="17">
        <v>162.85393786111115</v>
      </c>
      <c r="E174" s="18">
        <v>-0.00021441666666666668</v>
      </c>
      <c r="F174" s="62">
        <v>0.99137756</v>
      </c>
      <c r="G174" s="17">
        <v>162.40275766666667</v>
      </c>
      <c r="H174" s="18">
        <v>0.3346137222222222</v>
      </c>
      <c r="I174" s="64">
        <v>63.04593206</v>
      </c>
      <c r="J174" s="27">
        <f t="shared" si="39"/>
        <v>-27.070811666668533</v>
      </c>
      <c r="K174" s="76">
        <f t="shared" si="40"/>
        <v>20.08968833333333</v>
      </c>
      <c r="L174" s="28">
        <f t="shared" si="32"/>
        <v>33.71077096987787</v>
      </c>
      <c r="M174" s="93">
        <f t="shared" si="41"/>
        <v>148307971.93662372</v>
      </c>
      <c r="N174" s="37">
        <f t="shared" si="42"/>
        <v>402115.7811091684</v>
      </c>
      <c r="O174" s="34">
        <f t="shared" si="33"/>
        <v>14.93868477214552</v>
      </c>
      <c r="P174" s="72">
        <f t="shared" si="44"/>
        <v>0.26642239059749884</v>
      </c>
      <c r="Q174" s="74">
        <f t="shared" si="34"/>
        <v>38.54379150795446</v>
      </c>
      <c r="R174" s="68">
        <f t="shared" si="35"/>
        <v>53.48247628009998</v>
      </c>
      <c r="S174" s="80">
        <f t="shared" si="36"/>
        <v>23.60510673580894</v>
      </c>
      <c r="T174" s="83">
        <f t="shared" si="37"/>
        <v>565.3573333414238</v>
      </c>
      <c r="U174" s="87">
        <f t="shared" si="43"/>
        <v>1747.4188913252515</v>
      </c>
    </row>
    <row r="175" spans="1:21" ht="12.75">
      <c r="A175" s="41">
        <v>39144</v>
      </c>
      <c r="B175" s="42">
        <v>0.9302026411657559</v>
      </c>
      <c r="C175" s="43">
        <f t="shared" si="38"/>
        <v>0.9302026411657559</v>
      </c>
      <c r="D175" s="17">
        <v>162.85428586111112</v>
      </c>
      <c r="E175" s="18">
        <v>-0.00021441666666666668</v>
      </c>
      <c r="F175" s="62">
        <v>0.99137765</v>
      </c>
      <c r="G175" s="17">
        <v>162.40693902777778</v>
      </c>
      <c r="H175" s="18">
        <v>0.3342273333333333</v>
      </c>
      <c r="I175" s="64">
        <v>63.04604616</v>
      </c>
      <c r="J175" s="27">
        <f t="shared" si="39"/>
        <v>-26.840810000000488</v>
      </c>
      <c r="K175" s="76">
        <f t="shared" si="40"/>
        <v>20.066505</v>
      </c>
      <c r="L175" s="28">
        <f t="shared" si="32"/>
        <v>33.51246816039506</v>
      </c>
      <c r="M175" s="93">
        <f t="shared" si="41"/>
        <v>148307985.40043208</v>
      </c>
      <c r="N175" s="37">
        <f t="shared" si="42"/>
        <v>402116.50885494245</v>
      </c>
      <c r="O175" s="34">
        <f t="shared" si="33"/>
        <v>14.938657736628167</v>
      </c>
      <c r="P175" s="72">
        <f t="shared" si="44"/>
        <v>0.2664223664107644</v>
      </c>
      <c r="Q175" s="74">
        <f t="shared" si="34"/>
        <v>38.54366353012969</v>
      </c>
      <c r="R175" s="68">
        <f t="shared" si="35"/>
        <v>53.48232126675786</v>
      </c>
      <c r="S175" s="80">
        <f t="shared" si="36"/>
        <v>23.605005793501526</v>
      </c>
      <c r="T175" s="83">
        <f t="shared" si="37"/>
        <v>588.5404879935531</v>
      </c>
      <c r="U175" s="87">
        <f t="shared" si="43"/>
        <v>1747.4188913218215</v>
      </c>
    </row>
    <row r="176" spans="1:21" ht="12.75">
      <c r="A176" s="41">
        <v>39144</v>
      </c>
      <c r="B176" s="42">
        <v>0.9305555555555555</v>
      </c>
      <c r="C176" s="43">
        <f t="shared" si="38"/>
        <v>0.9305555555555555</v>
      </c>
      <c r="D176" s="17">
        <v>162.85463386111115</v>
      </c>
      <c r="E176" s="18">
        <v>-0.0002143888888888889</v>
      </c>
      <c r="F176" s="62">
        <v>0.99137773</v>
      </c>
      <c r="G176" s="17">
        <v>162.41112033333334</v>
      </c>
      <c r="H176" s="18">
        <v>0.33384091666666665</v>
      </c>
      <c r="I176" s="64">
        <v>63.04616025</v>
      </c>
      <c r="J176" s="27">
        <f t="shared" si="39"/>
        <v>-26.61081166666861</v>
      </c>
      <c r="K176" s="76">
        <f t="shared" si="40"/>
        <v>20.043318333333332</v>
      </c>
      <c r="L176" s="28">
        <f t="shared" si="32"/>
        <v>33.314589647793156</v>
      </c>
      <c r="M176" s="93">
        <f t="shared" si="41"/>
        <v>148307997.36826172</v>
      </c>
      <c r="N176" s="37">
        <f t="shared" si="42"/>
        <v>402117.23653693503</v>
      </c>
      <c r="O176" s="34">
        <f t="shared" si="33"/>
        <v>14.938630703578117</v>
      </c>
      <c r="P176" s="72">
        <f t="shared" si="44"/>
        <v>0.2664223449114485</v>
      </c>
      <c r="Q176" s="74">
        <f t="shared" si="34"/>
        <v>38.54353564687992</v>
      </c>
      <c r="R176" s="68">
        <f t="shared" si="35"/>
        <v>53.48216635045803</v>
      </c>
      <c r="S176" s="80">
        <f t="shared" si="36"/>
        <v>23.6049049433018</v>
      </c>
      <c r="T176" s="83">
        <f t="shared" si="37"/>
        <v>611.6741019848005</v>
      </c>
      <c r="U176" s="87">
        <f t="shared" si="43"/>
        <v>1747.4188913187725</v>
      </c>
    </row>
    <row r="177" spans="1:21" ht="12.75">
      <c r="A177" s="41">
        <v>39144</v>
      </c>
      <c r="B177" s="42">
        <v>0.9308970856102002</v>
      </c>
      <c r="C177" s="43">
        <f t="shared" si="38"/>
        <v>0.9308970856102002</v>
      </c>
      <c r="D177" s="17">
        <v>162.85498186111113</v>
      </c>
      <c r="E177" s="18">
        <v>-0.00021436111111111113</v>
      </c>
      <c r="F177" s="62">
        <v>0.99137782</v>
      </c>
      <c r="G177" s="17">
        <v>162.41530166666666</v>
      </c>
      <c r="H177" s="18">
        <v>0.33345452777777773</v>
      </c>
      <c r="I177" s="64">
        <v>63.04627433</v>
      </c>
      <c r="J177" s="27">
        <f t="shared" si="39"/>
        <v>-26.380811666667796</v>
      </c>
      <c r="K177" s="76">
        <f t="shared" si="40"/>
        <v>20.02013333333333</v>
      </c>
      <c r="L177" s="28">
        <f t="shared" si="32"/>
        <v>33.117142015076865</v>
      </c>
      <c r="M177" s="93">
        <f t="shared" si="41"/>
        <v>148308010.83207008</v>
      </c>
      <c r="N177" s="37">
        <f t="shared" si="42"/>
        <v>402117.9641551462</v>
      </c>
      <c r="O177" s="34">
        <f t="shared" si="33"/>
        <v>14.938603672995342</v>
      </c>
      <c r="P177" s="72">
        <f t="shared" si="44"/>
        <v>0.2664223207247224</v>
      </c>
      <c r="Q177" s="74">
        <f t="shared" si="34"/>
        <v>38.543408180479105</v>
      </c>
      <c r="R177" s="68">
        <f t="shared" si="35"/>
        <v>53.48201185347445</v>
      </c>
      <c r="S177" s="80">
        <f t="shared" si="36"/>
        <v>23.604804507483763</v>
      </c>
      <c r="T177" s="83">
        <f t="shared" si="37"/>
        <v>634.7574426003403</v>
      </c>
      <c r="U177" s="87">
        <f t="shared" si="43"/>
        <v>1747.4188913153425</v>
      </c>
    </row>
    <row r="178" spans="1:21" ht="12.75">
      <c r="A178" s="41">
        <v>39144</v>
      </c>
      <c r="B178" s="42">
        <v>0.93125</v>
      </c>
      <c r="C178" s="43">
        <f t="shared" si="38"/>
        <v>0.93125</v>
      </c>
      <c r="D178" s="17">
        <v>162.85532986111116</v>
      </c>
      <c r="E178" s="18">
        <v>-0.00021436111111111113</v>
      </c>
      <c r="F178" s="62">
        <v>0.99137791</v>
      </c>
      <c r="G178" s="17">
        <v>162.41948294444444</v>
      </c>
      <c r="H178" s="18">
        <v>0.33306813888888886</v>
      </c>
      <c r="I178" s="64">
        <v>63.04638841</v>
      </c>
      <c r="J178" s="27">
        <f t="shared" si="39"/>
        <v>-26.15081500000315</v>
      </c>
      <c r="K178" s="76">
        <f t="shared" si="40"/>
        <v>19.99695</v>
      </c>
      <c r="L178" s="28">
        <f t="shared" si="32"/>
        <v>32.92013701856939</v>
      </c>
      <c r="M178" s="93">
        <f t="shared" si="41"/>
        <v>148308024.29587844</v>
      </c>
      <c r="N178" s="37">
        <f t="shared" si="42"/>
        <v>402118.6917733574</v>
      </c>
      <c r="O178" s="34">
        <f t="shared" si="33"/>
        <v>14.938576642510382</v>
      </c>
      <c r="P178" s="72">
        <f t="shared" si="44"/>
        <v>0.2664222965380006</v>
      </c>
      <c r="Q178" s="74">
        <f t="shared" si="34"/>
        <v>38.54328096166885</v>
      </c>
      <c r="R178" s="68">
        <f t="shared" si="35"/>
        <v>53.48185760417923</v>
      </c>
      <c r="S178" s="80">
        <f t="shared" si="36"/>
        <v>23.604704319158465</v>
      </c>
      <c r="T178" s="83">
        <f t="shared" si="37"/>
        <v>657.7891145573403</v>
      </c>
      <c r="U178" s="87">
        <f t="shared" si="43"/>
        <v>1747.4188913119124</v>
      </c>
    </row>
    <row r="179" spans="1:21" ht="12.75">
      <c r="A179" s="41">
        <v>39144</v>
      </c>
      <c r="B179" s="42">
        <v>0.9315915300546448</v>
      </c>
      <c r="C179" s="43">
        <f t="shared" si="38"/>
        <v>0.9315915300546448</v>
      </c>
      <c r="D179" s="17">
        <v>162.85567786111113</v>
      </c>
      <c r="E179" s="18">
        <v>-0.00021433333333333333</v>
      </c>
      <c r="F179" s="62">
        <v>0.99137799</v>
      </c>
      <c r="G179" s="17">
        <v>162.42366422222221</v>
      </c>
      <c r="H179" s="18">
        <v>0.3326817222222222</v>
      </c>
      <c r="I179" s="64">
        <v>63.04650247</v>
      </c>
      <c r="J179" s="27">
        <f t="shared" si="39"/>
        <v>-25.92081833333509</v>
      </c>
      <c r="K179" s="76">
        <f t="shared" si="40"/>
        <v>19.97376333333333</v>
      </c>
      <c r="L179" s="28">
        <f t="shared" si="32"/>
        <v>32.72357688670806</v>
      </c>
      <c r="M179" s="93">
        <f t="shared" si="41"/>
        <v>148308036.26370808</v>
      </c>
      <c r="N179" s="37">
        <f t="shared" si="42"/>
        <v>402119.41926400585</v>
      </c>
      <c r="O179" s="34">
        <f t="shared" si="33"/>
        <v>14.938549616862081</v>
      </c>
      <c r="P179" s="72">
        <f t="shared" si="44"/>
        <v>0.26642227503869603</v>
      </c>
      <c r="Q179" s="74">
        <f t="shared" si="34"/>
        <v>38.543153845656704</v>
      </c>
      <c r="R179" s="68">
        <f t="shared" si="35"/>
        <v>53.48170346251879</v>
      </c>
      <c r="S179" s="80">
        <f t="shared" si="36"/>
        <v>23.60460422879462</v>
      </c>
      <c r="T179" s="83">
        <f t="shared" si="37"/>
        <v>680.7688396794638</v>
      </c>
      <c r="U179" s="87">
        <f t="shared" si="43"/>
        <v>1747.4188913088635</v>
      </c>
    </row>
    <row r="180" spans="1:21" ht="12.75">
      <c r="A180" s="41">
        <v>39144</v>
      </c>
      <c r="B180" s="42">
        <v>0.9319444444444445</v>
      </c>
      <c r="C180" s="43">
        <f t="shared" si="38"/>
        <v>0.9319444444444445</v>
      </c>
      <c r="D180" s="17">
        <v>162.8560258888889</v>
      </c>
      <c r="E180" s="18">
        <v>-0.00021430555555555555</v>
      </c>
      <c r="F180" s="62">
        <v>0.99137808</v>
      </c>
      <c r="G180" s="17">
        <v>162.4278455</v>
      </c>
      <c r="H180" s="18">
        <v>0.33229533333333333</v>
      </c>
      <c r="I180" s="64">
        <v>63.04661653</v>
      </c>
      <c r="J180" s="27">
        <f t="shared" si="39"/>
        <v>-25.690823333334265</v>
      </c>
      <c r="K180" s="76">
        <f t="shared" si="40"/>
        <v>19.950578333333333</v>
      </c>
      <c r="L180" s="28">
        <f t="shared" si="32"/>
        <v>32.52747407468492</v>
      </c>
      <c r="M180" s="93">
        <f t="shared" si="41"/>
        <v>148308049.72751644</v>
      </c>
      <c r="N180" s="37">
        <f t="shared" si="42"/>
        <v>402120.14675465424</v>
      </c>
      <c r="O180" s="34">
        <f t="shared" si="33"/>
        <v>14.938522591311566</v>
      </c>
      <c r="P180" s="72">
        <f t="shared" si="44"/>
        <v>0.26642225085198257</v>
      </c>
      <c r="Q180" s="74">
        <f t="shared" si="34"/>
        <v>38.543027138235374</v>
      </c>
      <c r="R180" s="68">
        <f t="shared" si="35"/>
        <v>53.48154972954694</v>
      </c>
      <c r="S180" s="80">
        <f t="shared" si="36"/>
        <v>23.604504546923806</v>
      </c>
      <c r="T180" s="83">
        <f t="shared" si="37"/>
        <v>703.6951965994926</v>
      </c>
      <c r="U180" s="87">
        <f t="shared" si="43"/>
        <v>1747.4188913054334</v>
      </c>
    </row>
    <row r="181" spans="1:21" ht="12.75">
      <c r="A181" s="41">
        <v>39144</v>
      </c>
      <c r="B181" s="42">
        <v>0.9322859744990892</v>
      </c>
      <c r="C181" s="43">
        <f t="shared" si="38"/>
        <v>0.9322859744990892</v>
      </c>
      <c r="D181" s="17">
        <v>162.85637388888892</v>
      </c>
      <c r="E181" s="18">
        <v>-0.00021430555555555555</v>
      </c>
      <c r="F181" s="62">
        <v>0.99137817</v>
      </c>
      <c r="G181" s="17">
        <v>162.43202674999998</v>
      </c>
      <c r="H181" s="18">
        <v>0.3319089444444444</v>
      </c>
      <c r="I181" s="64">
        <v>63.04673058</v>
      </c>
      <c r="J181" s="27">
        <f t="shared" si="39"/>
        <v>-25.46082833333685</v>
      </c>
      <c r="K181" s="76">
        <f t="shared" si="40"/>
        <v>19.927394999999997</v>
      </c>
      <c r="L181" s="28">
        <f t="shared" si="32"/>
        <v>32.33183555236268</v>
      </c>
      <c r="M181" s="93">
        <f t="shared" si="41"/>
        <v>148308063.1913248</v>
      </c>
      <c r="N181" s="37">
        <f t="shared" si="42"/>
        <v>402120.87418152124</v>
      </c>
      <c r="O181" s="34">
        <f t="shared" si="33"/>
        <v>14.938495568228241</v>
      </c>
      <c r="P181" s="72">
        <f t="shared" si="44"/>
        <v>0.2664222266652735</v>
      </c>
      <c r="Q181" s="74">
        <f t="shared" si="34"/>
        <v>38.542900686633196</v>
      </c>
      <c r="R181" s="68">
        <f t="shared" si="35"/>
        <v>53.48139625486144</v>
      </c>
      <c r="S181" s="80">
        <f t="shared" si="36"/>
        <v>23.604405118404955</v>
      </c>
      <c r="T181" s="83">
        <f t="shared" si="37"/>
        <v>726.5673516517377</v>
      </c>
      <c r="U181" s="87">
        <f t="shared" si="43"/>
        <v>1747.4188913020034</v>
      </c>
    </row>
    <row r="182" spans="1:21" ht="12.75">
      <c r="A182" s="41">
        <v>39144</v>
      </c>
      <c r="B182" s="42">
        <v>0.9326388888888889</v>
      </c>
      <c r="C182" s="43">
        <f t="shared" si="38"/>
        <v>0.9326388888888889</v>
      </c>
      <c r="D182" s="17">
        <v>162.8567218888889</v>
      </c>
      <c r="E182" s="18">
        <v>-0.00021427777777777778</v>
      </c>
      <c r="F182" s="62">
        <v>0.99137825</v>
      </c>
      <c r="G182" s="17">
        <v>162.43620797222223</v>
      </c>
      <c r="H182" s="18">
        <v>0.33152252777777774</v>
      </c>
      <c r="I182" s="64">
        <v>63.04684461</v>
      </c>
      <c r="J182" s="27">
        <f t="shared" si="39"/>
        <v>-25.230834999999843</v>
      </c>
      <c r="K182" s="76">
        <f t="shared" si="40"/>
        <v>19.90420833333333</v>
      </c>
      <c r="L182" s="28">
        <f t="shared" si="32"/>
        <v>32.136668007444065</v>
      </c>
      <c r="M182" s="93">
        <f t="shared" si="41"/>
        <v>148308075.15915444</v>
      </c>
      <c r="N182" s="37">
        <f t="shared" si="42"/>
        <v>402121.60148082545</v>
      </c>
      <c r="O182" s="34">
        <f t="shared" si="33"/>
        <v>14.938468549981462</v>
      </c>
      <c r="P182" s="72">
        <f t="shared" si="44"/>
        <v>0.2664222051659802</v>
      </c>
      <c r="Q182" s="74">
        <f t="shared" si="34"/>
        <v>38.54277433801438</v>
      </c>
      <c r="R182" s="68">
        <f t="shared" si="35"/>
        <v>53.48124288799585</v>
      </c>
      <c r="S182" s="80">
        <f t="shared" si="36"/>
        <v>23.60430578803292</v>
      </c>
      <c r="T182" s="83">
        <f t="shared" si="37"/>
        <v>749.384504150772</v>
      </c>
      <c r="U182" s="87">
        <f t="shared" si="43"/>
        <v>1747.4188912989543</v>
      </c>
    </row>
    <row r="183" spans="1:21" ht="12.75">
      <c r="A183" s="41">
        <v>39144</v>
      </c>
      <c r="B183" s="42">
        <v>0.9329804189435337</v>
      </c>
      <c r="C183" s="43">
        <f t="shared" si="38"/>
        <v>0.9329804189435337</v>
      </c>
      <c r="D183" s="17">
        <v>162.85706988888893</v>
      </c>
      <c r="E183" s="18">
        <v>-0.00021425</v>
      </c>
      <c r="F183" s="62">
        <v>0.99137834</v>
      </c>
      <c r="G183" s="17">
        <v>162.44038919444444</v>
      </c>
      <c r="H183" s="18">
        <v>0.3311361388888889</v>
      </c>
      <c r="I183" s="64">
        <v>63.04695864</v>
      </c>
      <c r="J183" s="27">
        <f t="shared" si="39"/>
        <v>-25.000841666669658</v>
      </c>
      <c r="K183" s="76">
        <f t="shared" si="40"/>
        <v>19.881023333333335</v>
      </c>
      <c r="L183" s="28">
        <f t="shared" si="32"/>
        <v>31.941981851945535</v>
      </c>
      <c r="M183" s="93">
        <f t="shared" si="41"/>
        <v>148308088.6229628</v>
      </c>
      <c r="N183" s="37">
        <f t="shared" si="42"/>
        <v>402122.3287801296</v>
      </c>
      <c r="O183" s="34">
        <f t="shared" si="33"/>
        <v>14.938441531832423</v>
      </c>
      <c r="P183" s="72">
        <f t="shared" si="44"/>
        <v>0.2664221809792794</v>
      </c>
      <c r="Q183" s="74">
        <f t="shared" si="34"/>
        <v>38.542648397775</v>
      </c>
      <c r="R183" s="68">
        <f t="shared" si="35"/>
        <v>53.48108992960742</v>
      </c>
      <c r="S183" s="80">
        <f t="shared" si="36"/>
        <v>23.604206865942572</v>
      </c>
      <c r="T183" s="83">
        <f t="shared" si="37"/>
        <v>772.1454716953253</v>
      </c>
      <c r="U183" s="87">
        <f t="shared" si="43"/>
        <v>1747.4188912955244</v>
      </c>
    </row>
    <row r="184" spans="1:21" ht="12.75">
      <c r="A184" s="41">
        <v>39144</v>
      </c>
      <c r="B184" s="42">
        <v>0.9333333333333332</v>
      </c>
      <c r="C184" s="43">
        <f t="shared" si="38"/>
        <v>0.9333333333333332</v>
      </c>
      <c r="D184" s="17">
        <v>162.8574178888889</v>
      </c>
      <c r="E184" s="18">
        <v>-0.00021425</v>
      </c>
      <c r="F184" s="62">
        <v>0.99137842</v>
      </c>
      <c r="G184" s="17">
        <v>162.4445703888889</v>
      </c>
      <c r="H184" s="18">
        <v>0.3307497222222222</v>
      </c>
      <c r="I184" s="64">
        <v>63.04707266</v>
      </c>
      <c r="J184" s="27">
        <f t="shared" si="39"/>
        <v>-24.770849999999882</v>
      </c>
      <c r="K184" s="76">
        <f t="shared" si="40"/>
        <v>19.857838333333333</v>
      </c>
      <c r="L184" s="28">
        <f t="shared" si="32"/>
        <v>31.747786196261654</v>
      </c>
      <c r="M184" s="93">
        <f t="shared" si="41"/>
        <v>148308100.59079245</v>
      </c>
      <c r="N184" s="37">
        <f t="shared" si="42"/>
        <v>402123.05601565243</v>
      </c>
      <c r="O184" s="34">
        <f t="shared" si="33"/>
        <v>14.938414516150488</v>
      </c>
      <c r="P184" s="72">
        <f t="shared" si="44"/>
        <v>0.2664221594799935</v>
      </c>
      <c r="Q184" s="74">
        <f t="shared" si="34"/>
        <v>38.54252255216623</v>
      </c>
      <c r="R184" s="68">
        <f t="shared" si="35"/>
        <v>53.48093706831672</v>
      </c>
      <c r="S184" s="80">
        <f t="shared" si="36"/>
        <v>23.604108036015745</v>
      </c>
      <c r="T184" s="83">
        <f t="shared" si="37"/>
        <v>794.849151362444</v>
      </c>
      <c r="U184" s="87">
        <f t="shared" si="43"/>
        <v>1747.4188912924753</v>
      </c>
    </row>
    <row r="185" spans="1:21" ht="12.75">
      <c r="A185" s="41">
        <v>39144</v>
      </c>
      <c r="B185" s="42">
        <v>0.933674863387978</v>
      </c>
      <c r="C185" s="43">
        <f t="shared" si="38"/>
        <v>0.933674863387978</v>
      </c>
      <c r="D185" s="17">
        <v>162.85776588888893</v>
      </c>
      <c r="E185" s="18">
        <v>-0.00021422222222222223</v>
      </c>
      <c r="F185" s="62">
        <v>0.99137851</v>
      </c>
      <c r="G185" s="17">
        <v>162.44875158333335</v>
      </c>
      <c r="H185" s="18">
        <v>0.33036333333333334</v>
      </c>
      <c r="I185" s="64">
        <v>63.04718667</v>
      </c>
      <c r="J185" s="27">
        <f t="shared" si="39"/>
        <v>-24.540858333335223</v>
      </c>
      <c r="K185" s="76">
        <f t="shared" si="40"/>
        <v>19.834653333333335</v>
      </c>
      <c r="L185" s="28">
        <f t="shared" si="32"/>
        <v>31.55408876411682</v>
      </c>
      <c r="M185" s="93">
        <f t="shared" si="41"/>
        <v>148308114.0546008</v>
      </c>
      <c r="N185" s="37">
        <f t="shared" si="42"/>
        <v>402123.78318739386</v>
      </c>
      <c r="O185" s="34">
        <f t="shared" si="33"/>
        <v>14.938387502935631</v>
      </c>
      <c r="P185" s="72">
        <f t="shared" si="44"/>
        <v>0.26642213529330094</v>
      </c>
      <c r="Q185" s="74">
        <f t="shared" si="34"/>
        <v>38.54239712342398</v>
      </c>
      <c r="R185" s="68">
        <f t="shared" si="35"/>
        <v>53.480784626359615</v>
      </c>
      <c r="S185" s="80">
        <f t="shared" si="36"/>
        <v>23.60400962048835</v>
      </c>
      <c r="T185" s="83">
        <f t="shared" si="37"/>
        <v>817.4946769501562</v>
      </c>
      <c r="U185" s="87">
        <f t="shared" si="43"/>
        <v>1747.4188912890454</v>
      </c>
    </row>
    <row r="186" spans="1:21" ht="12.75">
      <c r="A186" s="41">
        <v>39144</v>
      </c>
      <c r="B186" s="42">
        <v>0.9340277777777778</v>
      </c>
      <c r="C186" s="43">
        <f t="shared" si="38"/>
        <v>0.9340277777777778</v>
      </c>
      <c r="D186" s="17">
        <v>162.8581138888889</v>
      </c>
      <c r="E186" s="18">
        <v>-0.00021419444444444445</v>
      </c>
      <c r="F186" s="62">
        <v>0.9913786</v>
      </c>
      <c r="G186" s="17">
        <v>162.45293275</v>
      </c>
      <c r="H186" s="18">
        <v>0.3299769444444444</v>
      </c>
      <c r="I186" s="64">
        <v>63.04730068</v>
      </c>
      <c r="J186" s="27">
        <f t="shared" si="39"/>
        <v>-24.310868333334383</v>
      </c>
      <c r="K186" s="76">
        <f t="shared" si="40"/>
        <v>19.81146833333333</v>
      </c>
      <c r="L186" s="28">
        <f t="shared" si="32"/>
        <v>31.360900079243574</v>
      </c>
      <c r="M186" s="93">
        <f t="shared" si="41"/>
        <v>148308127.51840916</v>
      </c>
      <c r="N186" s="37">
        <f t="shared" si="42"/>
        <v>402124.5103591352</v>
      </c>
      <c r="O186" s="34">
        <f t="shared" si="33"/>
        <v>14.938360489818475</v>
      </c>
      <c r="P186" s="72">
        <f t="shared" si="44"/>
        <v>0.26642211110661285</v>
      </c>
      <c r="Q186" s="74">
        <f t="shared" si="34"/>
        <v>38.542271941869245</v>
      </c>
      <c r="R186" s="68">
        <f t="shared" si="35"/>
        <v>53.480632431687724</v>
      </c>
      <c r="S186" s="80">
        <f t="shared" si="36"/>
        <v>23.60391145205077</v>
      </c>
      <c r="T186" s="83">
        <f t="shared" si="37"/>
        <v>840.0807972933349</v>
      </c>
      <c r="U186" s="87">
        <f t="shared" si="43"/>
        <v>1747.4188912856152</v>
      </c>
    </row>
    <row r="187" spans="1:21" ht="12.75">
      <c r="A187" s="41">
        <v>39144</v>
      </c>
      <c r="B187" s="42">
        <v>0.9343693078324226</v>
      </c>
      <c r="C187" s="43">
        <f t="shared" si="38"/>
        <v>0.9343693078324226</v>
      </c>
      <c r="D187" s="17">
        <v>162.85846191666667</v>
      </c>
      <c r="E187" s="18">
        <v>-0.00021419444444444445</v>
      </c>
      <c r="F187" s="62">
        <v>0.99137868</v>
      </c>
      <c r="G187" s="17">
        <v>162.45711391666666</v>
      </c>
      <c r="H187" s="18">
        <v>0.32959052777777775</v>
      </c>
      <c r="I187" s="64">
        <v>63.04741467</v>
      </c>
      <c r="J187" s="27">
        <f t="shared" si="39"/>
        <v>-24.080880000000775</v>
      </c>
      <c r="K187" s="76">
        <f t="shared" si="40"/>
        <v>19.788283333333332</v>
      </c>
      <c r="L187" s="28">
        <f t="shared" si="32"/>
        <v>31.16822956506034</v>
      </c>
      <c r="M187" s="93">
        <f t="shared" si="41"/>
        <v>148308139.4862388</v>
      </c>
      <c r="N187" s="37">
        <f t="shared" si="42"/>
        <v>402125.23740331386</v>
      </c>
      <c r="O187" s="34">
        <f t="shared" si="33"/>
        <v>14.938333481537711</v>
      </c>
      <c r="P187" s="72">
        <f t="shared" si="44"/>
        <v>0.26642208960733815</v>
      </c>
      <c r="Q187" s="74">
        <f t="shared" si="34"/>
        <v>38.54214686357455</v>
      </c>
      <c r="R187" s="68">
        <f t="shared" si="35"/>
        <v>53.48048034511226</v>
      </c>
      <c r="S187" s="80">
        <f t="shared" si="36"/>
        <v>23.60381338203684</v>
      </c>
      <c r="T187" s="83">
        <f t="shared" si="37"/>
        <v>862.6063925511671</v>
      </c>
      <c r="U187" s="87">
        <f t="shared" si="43"/>
        <v>1747.4188912825664</v>
      </c>
    </row>
    <row r="188" spans="1:21" ht="12.75">
      <c r="A188" s="41">
        <v>39144</v>
      </c>
      <c r="B188" s="42">
        <v>0.9347222222222222</v>
      </c>
      <c r="C188" s="43">
        <f t="shared" si="38"/>
        <v>0.9347222222222222</v>
      </c>
      <c r="D188" s="17">
        <v>162.8588099166667</v>
      </c>
      <c r="E188" s="18">
        <v>-0.00021416666666666668</v>
      </c>
      <c r="F188" s="62">
        <v>0.99137877</v>
      </c>
      <c r="G188" s="17">
        <v>162.46129505555555</v>
      </c>
      <c r="H188" s="18">
        <v>0.3292041388888889</v>
      </c>
      <c r="I188" s="64">
        <v>63.04752866</v>
      </c>
      <c r="J188" s="27">
        <f t="shared" si="39"/>
        <v>-23.850891666668872</v>
      </c>
      <c r="K188" s="76">
        <f t="shared" si="40"/>
        <v>19.765098333333334</v>
      </c>
      <c r="L188" s="28">
        <f t="shared" si="32"/>
        <v>30.976085570214753</v>
      </c>
      <c r="M188" s="93">
        <f t="shared" si="41"/>
        <v>148308152.95004717</v>
      </c>
      <c r="N188" s="37">
        <f t="shared" si="42"/>
        <v>402125.9644474924</v>
      </c>
      <c r="O188" s="34">
        <f t="shared" si="33"/>
        <v>14.938306473354611</v>
      </c>
      <c r="P188" s="72">
        <f t="shared" si="44"/>
        <v>0.2664220654206585</v>
      </c>
      <c r="Q188" s="74">
        <f t="shared" si="34"/>
        <v>38.54202219348522</v>
      </c>
      <c r="R188" s="68">
        <f t="shared" si="35"/>
        <v>53.480328666839824</v>
      </c>
      <c r="S188" s="80">
        <f t="shared" si="36"/>
        <v>23.603715720130605</v>
      </c>
      <c r="T188" s="83">
        <f t="shared" si="37"/>
        <v>885.070521647634</v>
      </c>
      <c r="U188" s="87">
        <f t="shared" si="43"/>
        <v>1747.4188912791362</v>
      </c>
    </row>
    <row r="189" spans="1:21" ht="12.75">
      <c r="A189" s="41">
        <v>39144</v>
      </c>
      <c r="B189" s="42">
        <v>0.935063752276867</v>
      </c>
      <c r="C189" s="43">
        <f t="shared" si="38"/>
        <v>0.935063752276867</v>
      </c>
      <c r="D189" s="17">
        <v>162.85915791666667</v>
      </c>
      <c r="E189" s="18">
        <v>-0.0002141388888888889</v>
      </c>
      <c r="F189" s="62">
        <v>0.99137886</v>
      </c>
      <c r="G189" s="17">
        <v>162.46547616666666</v>
      </c>
      <c r="H189" s="18">
        <v>0.3288177222222222</v>
      </c>
      <c r="I189" s="64">
        <v>63.04764263</v>
      </c>
      <c r="J189" s="27">
        <f t="shared" si="39"/>
        <v>-23.62090500000079</v>
      </c>
      <c r="K189" s="76">
        <f t="shared" si="40"/>
        <v>19.741911666666667</v>
      </c>
      <c r="L189" s="28">
        <f t="shared" si="32"/>
        <v>30.78447816393023</v>
      </c>
      <c r="M189" s="93">
        <f t="shared" si="41"/>
        <v>148308166.4138555</v>
      </c>
      <c r="N189" s="37">
        <f t="shared" si="42"/>
        <v>402126.69136410824</v>
      </c>
      <c r="O189" s="34">
        <f t="shared" si="33"/>
        <v>14.938279470007835</v>
      </c>
      <c r="P189" s="72">
        <f t="shared" si="44"/>
        <v>0.26642204123398305</v>
      </c>
      <c r="Q189" s="74">
        <f t="shared" si="34"/>
        <v>38.541897787708784</v>
      </c>
      <c r="R189" s="68">
        <f t="shared" si="35"/>
        <v>53.48017725771662</v>
      </c>
      <c r="S189" s="80">
        <f t="shared" si="36"/>
        <v>23.60361831770095</v>
      </c>
      <c r="T189" s="83">
        <f t="shared" si="37"/>
        <v>907.4719891729251</v>
      </c>
      <c r="U189" s="87">
        <f t="shared" si="43"/>
        <v>1747.4188912757063</v>
      </c>
    </row>
    <row r="190" spans="1:21" ht="12.75">
      <c r="A190" s="41">
        <v>39144</v>
      </c>
      <c r="B190" s="42">
        <v>0.9354166666666667</v>
      </c>
      <c r="C190" s="43">
        <f t="shared" si="38"/>
        <v>0.9354166666666667</v>
      </c>
      <c r="D190" s="17">
        <v>162.8595059166667</v>
      </c>
      <c r="E190" s="18">
        <v>-0.0002141388888888889</v>
      </c>
      <c r="F190" s="62">
        <v>0.99137894</v>
      </c>
      <c r="G190" s="17">
        <v>162.4696571111111</v>
      </c>
      <c r="H190" s="18">
        <v>0.3284313333333333</v>
      </c>
      <c r="I190" s="64">
        <v>63.0477566</v>
      </c>
      <c r="J190" s="27">
        <f t="shared" si="39"/>
        <v>-23.390928333336092</v>
      </c>
      <c r="K190" s="76">
        <f t="shared" si="40"/>
        <v>19.71872833333333</v>
      </c>
      <c r="L190" s="28">
        <f t="shared" si="32"/>
        <v>30.593426988487074</v>
      </c>
      <c r="M190" s="93">
        <f t="shared" si="41"/>
        <v>148308178.38168517</v>
      </c>
      <c r="N190" s="37">
        <f t="shared" si="42"/>
        <v>402127.418280724</v>
      </c>
      <c r="O190" s="34">
        <f t="shared" si="33"/>
        <v>14.938252466758682</v>
      </c>
      <c r="P190" s="72">
        <f t="shared" si="44"/>
        <v>0.26642201973471963</v>
      </c>
      <c r="Q190" s="74">
        <f t="shared" si="34"/>
        <v>38.54177346908119</v>
      </c>
      <c r="R190" s="68">
        <f t="shared" si="35"/>
        <v>53.480025935839876</v>
      </c>
      <c r="S190" s="80">
        <f t="shared" si="36"/>
        <v>23.60352100232251</v>
      </c>
      <c r="T190" s="83">
        <f t="shared" si="37"/>
        <v>929.8084765122294</v>
      </c>
      <c r="U190" s="87">
        <f t="shared" si="43"/>
        <v>1747.4188912726572</v>
      </c>
    </row>
    <row r="191" spans="1:21" ht="12.75">
      <c r="A191" s="41">
        <v>39144</v>
      </c>
      <c r="B191" s="42">
        <v>0.9357581967213114</v>
      </c>
      <c r="C191" s="43">
        <f t="shared" si="38"/>
        <v>0.9357581967213114</v>
      </c>
      <c r="D191" s="17">
        <v>162.85985391666668</v>
      </c>
      <c r="E191" s="18">
        <v>-0.00021411111111111113</v>
      </c>
      <c r="F191" s="62">
        <v>0.99137903</v>
      </c>
      <c r="G191" s="17">
        <v>162.47383819444445</v>
      </c>
      <c r="H191" s="18">
        <v>0.32804491666666663</v>
      </c>
      <c r="I191" s="64">
        <v>63.04787056</v>
      </c>
      <c r="J191" s="27">
        <f t="shared" si="39"/>
        <v>-23.160943333333535</v>
      </c>
      <c r="K191" s="76">
        <f t="shared" si="40"/>
        <v>19.695541666666667</v>
      </c>
      <c r="L191" s="28">
        <f t="shared" si="32"/>
        <v>30.40292401065908</v>
      </c>
      <c r="M191" s="93">
        <f t="shared" si="41"/>
        <v>148308191.84549353</v>
      </c>
      <c r="N191" s="37">
        <f t="shared" si="42"/>
        <v>402128.1451335584</v>
      </c>
      <c r="O191" s="34">
        <f t="shared" si="33"/>
        <v>14.938225465976478</v>
      </c>
      <c r="P191" s="72">
        <f t="shared" si="44"/>
        <v>0.2664219955480525</v>
      </c>
      <c r="Q191" s="74">
        <f t="shared" si="34"/>
        <v>38.541649566082185</v>
      </c>
      <c r="R191" s="68">
        <f t="shared" si="35"/>
        <v>53.479875032058665</v>
      </c>
      <c r="S191" s="80">
        <f t="shared" si="36"/>
        <v>23.603424100105705</v>
      </c>
      <c r="T191" s="83">
        <f t="shared" si="37"/>
        <v>952.0809612824241</v>
      </c>
      <c r="U191" s="87">
        <f t="shared" si="43"/>
        <v>1747.4188912692273</v>
      </c>
    </row>
    <row r="192" spans="1:21" ht="12.75">
      <c r="A192" s="41">
        <v>39144</v>
      </c>
      <c r="B192" s="42">
        <v>0.936111111111111</v>
      </c>
      <c r="C192" s="43">
        <f t="shared" si="38"/>
        <v>0.936111111111111</v>
      </c>
      <c r="D192" s="17">
        <v>162.8602019166667</v>
      </c>
      <c r="E192" s="18">
        <v>-0.00021411111111111113</v>
      </c>
      <c r="F192" s="62">
        <v>0.99137911</v>
      </c>
      <c r="G192" s="17">
        <v>162.47801927777778</v>
      </c>
      <c r="H192" s="18">
        <v>0.32765852777777776</v>
      </c>
      <c r="I192" s="64">
        <v>63.0479845</v>
      </c>
      <c r="J192" s="27">
        <f t="shared" si="39"/>
        <v>-22.930958333336093</v>
      </c>
      <c r="K192" s="76">
        <f t="shared" si="40"/>
        <v>19.672358333333335</v>
      </c>
      <c r="L192" s="28">
        <f t="shared" si="32"/>
        <v>30.2129904637227</v>
      </c>
      <c r="M192" s="93">
        <f t="shared" si="41"/>
        <v>148308203.81332317</v>
      </c>
      <c r="N192" s="37">
        <f t="shared" si="42"/>
        <v>402128.87185883</v>
      </c>
      <c r="O192" s="34">
        <f t="shared" si="33"/>
        <v>14.938198470030494</v>
      </c>
      <c r="P192" s="72">
        <f t="shared" si="44"/>
        <v>0.26642197404879653</v>
      </c>
      <c r="Q192" s="74">
        <f t="shared" si="34"/>
        <v>38.541525766440074</v>
      </c>
      <c r="R192" s="68">
        <f t="shared" si="35"/>
        <v>53.47972423647057</v>
      </c>
      <c r="S192" s="80">
        <f t="shared" si="36"/>
        <v>23.60332729640958</v>
      </c>
      <c r="T192" s="83">
        <f t="shared" si="37"/>
        <v>974.2869224949332</v>
      </c>
      <c r="U192" s="87">
        <f t="shared" si="43"/>
        <v>1747.4188912661782</v>
      </c>
    </row>
    <row r="193" spans="1:21" ht="12.75">
      <c r="A193" s="41">
        <v>39144</v>
      </c>
      <c r="B193" s="42">
        <v>0.9364526411657558</v>
      </c>
      <c r="C193" s="43">
        <f t="shared" si="38"/>
        <v>0.9364526411657558</v>
      </c>
      <c r="D193" s="17">
        <v>162.86054991666668</v>
      </c>
      <c r="E193" s="18">
        <v>-0.00021408333333333335</v>
      </c>
      <c r="F193" s="62">
        <v>0.9913792</v>
      </c>
      <c r="G193" s="17">
        <v>162.48220033333334</v>
      </c>
      <c r="H193" s="18">
        <v>0.3272721111111111</v>
      </c>
      <c r="I193" s="64">
        <v>63.04809844</v>
      </c>
      <c r="J193" s="27">
        <f t="shared" si="39"/>
        <v>-22.700975000000767</v>
      </c>
      <c r="K193" s="76">
        <f t="shared" si="40"/>
        <v>19.649171666666668</v>
      </c>
      <c r="L193" s="28">
        <f t="shared" si="32"/>
        <v>30.0236340443101</v>
      </c>
      <c r="M193" s="93">
        <f t="shared" si="41"/>
        <v>148308217.27713153</v>
      </c>
      <c r="N193" s="37">
        <f t="shared" si="42"/>
        <v>402129.5985841016</v>
      </c>
      <c r="O193" s="34">
        <f t="shared" si="33"/>
        <v>14.938171474182075</v>
      </c>
      <c r="P193" s="72">
        <f t="shared" si="44"/>
        <v>0.2664219498621377</v>
      </c>
      <c r="Q193" s="74">
        <f t="shared" si="34"/>
        <v>38.54140237485816</v>
      </c>
      <c r="R193" s="68">
        <f t="shared" si="35"/>
        <v>53.479573849040236</v>
      </c>
      <c r="S193" s="80">
        <f t="shared" si="36"/>
        <v>23.60323090067608</v>
      </c>
      <c r="T193" s="83">
        <f t="shared" si="37"/>
        <v>996.4254953226541</v>
      </c>
      <c r="U193" s="87">
        <f t="shared" si="43"/>
        <v>1747.4188912627483</v>
      </c>
    </row>
    <row r="194" spans="1:21" ht="12.75">
      <c r="A194" s="41">
        <v>39144</v>
      </c>
      <c r="B194" s="42">
        <v>0.9368055555555556</v>
      </c>
      <c r="C194" s="43">
        <f t="shared" si="38"/>
        <v>0.9368055555555556</v>
      </c>
      <c r="D194" s="17">
        <v>162.86089791666672</v>
      </c>
      <c r="E194" s="18">
        <v>-0.00021405555555555555</v>
      </c>
      <c r="F194" s="62">
        <v>0.99137929</v>
      </c>
      <c r="G194" s="17">
        <v>162.48638138888887</v>
      </c>
      <c r="H194" s="18">
        <v>0.32688572222222223</v>
      </c>
      <c r="I194" s="64">
        <v>63.04821238</v>
      </c>
      <c r="J194" s="27">
        <f t="shared" si="39"/>
        <v>-22.470991666670557</v>
      </c>
      <c r="K194" s="76">
        <f t="shared" si="40"/>
        <v>19.625986666666666</v>
      </c>
      <c r="L194" s="28">
        <f t="shared" si="32"/>
        <v>29.83486774424721</v>
      </c>
      <c r="M194" s="93">
        <f t="shared" si="41"/>
        <v>148308230.7409399</v>
      </c>
      <c r="N194" s="37">
        <f t="shared" si="42"/>
        <v>402130.32530937326</v>
      </c>
      <c r="O194" s="34">
        <f t="shared" si="33"/>
        <v>14.93814447843123</v>
      </c>
      <c r="P194" s="72">
        <f t="shared" si="44"/>
        <v>0.26642192567548323</v>
      </c>
      <c r="Q194" s="74">
        <f t="shared" si="34"/>
        <v>38.54127923039443</v>
      </c>
      <c r="R194" s="68">
        <f t="shared" si="35"/>
        <v>53.479423708825664</v>
      </c>
      <c r="S194" s="80">
        <f t="shared" si="36"/>
        <v>23.6031347519632</v>
      </c>
      <c r="T194" s="83">
        <f t="shared" si="37"/>
        <v>1018.4951407232584</v>
      </c>
      <c r="U194" s="87">
        <f t="shared" si="43"/>
        <v>1747.4188912593183</v>
      </c>
    </row>
    <row r="195" spans="1:21" ht="12.75">
      <c r="A195" s="41">
        <v>39144</v>
      </c>
      <c r="B195" s="42">
        <v>0.9371470856102003</v>
      </c>
      <c r="C195" s="43">
        <f t="shared" si="38"/>
        <v>0.9371470856102003</v>
      </c>
      <c r="D195" s="17">
        <v>162.86124594444448</v>
      </c>
      <c r="E195" s="18">
        <v>-0.00021405555555555555</v>
      </c>
      <c r="F195" s="62">
        <v>0.99137937</v>
      </c>
      <c r="G195" s="17">
        <v>162.49056241666665</v>
      </c>
      <c r="H195" s="18">
        <v>0.32649930555555556</v>
      </c>
      <c r="I195" s="64">
        <v>63.0483263</v>
      </c>
      <c r="J195" s="27">
        <f t="shared" si="39"/>
        <v>-22.241011666669692</v>
      </c>
      <c r="K195" s="76">
        <f t="shared" si="40"/>
        <v>19.602801666666664</v>
      </c>
      <c r="L195" s="28">
        <f t="shared" si="32"/>
        <v>29.646704230589997</v>
      </c>
      <c r="M195" s="93">
        <f t="shared" si="41"/>
        <v>148308242.7087695</v>
      </c>
      <c r="N195" s="37">
        <f t="shared" si="42"/>
        <v>402131.05190708203</v>
      </c>
      <c r="O195" s="34">
        <f t="shared" si="33"/>
        <v>14.938117487516525</v>
      </c>
      <c r="P195" s="72">
        <f t="shared" si="44"/>
        <v>0.2664219041762386</v>
      </c>
      <c r="Q195" s="74">
        <f t="shared" si="34"/>
        <v>38.54115618931722</v>
      </c>
      <c r="R195" s="68">
        <f t="shared" si="35"/>
        <v>53.47927367683374</v>
      </c>
      <c r="S195" s="80">
        <f t="shared" si="36"/>
        <v>23.603038701800696</v>
      </c>
      <c r="T195" s="83">
        <f t="shared" si="37"/>
        <v>1040.4943593208359</v>
      </c>
      <c r="U195" s="87">
        <f t="shared" si="43"/>
        <v>1747.4188912562693</v>
      </c>
    </row>
    <row r="196" spans="1:21" ht="12.75">
      <c r="A196" s="41">
        <v>39144</v>
      </c>
      <c r="B196" s="42">
        <v>0.9375</v>
      </c>
      <c r="C196" s="43">
        <f t="shared" si="38"/>
        <v>0.9375</v>
      </c>
      <c r="D196" s="17">
        <v>162.86159394444445</v>
      </c>
      <c r="E196" s="18">
        <v>-0.00021402777777777777</v>
      </c>
      <c r="F196" s="62">
        <v>0.99137946</v>
      </c>
      <c r="G196" s="17">
        <v>162.49474341666667</v>
      </c>
      <c r="H196" s="18">
        <v>0.32611291666666664</v>
      </c>
      <c r="I196" s="64">
        <v>63.04844021</v>
      </c>
      <c r="J196" s="27">
        <f t="shared" si="39"/>
        <v>-22.011031666667122</v>
      </c>
      <c r="K196" s="76">
        <f t="shared" si="40"/>
        <v>19.579616666666666</v>
      </c>
      <c r="L196" s="28">
        <f t="shared" si="32"/>
        <v>29.459152485445728</v>
      </c>
      <c r="M196" s="93">
        <f t="shared" si="41"/>
        <v>148308256.17257786</v>
      </c>
      <c r="N196" s="37">
        <f t="shared" si="42"/>
        <v>402131.77844100946</v>
      </c>
      <c r="O196" s="34">
        <f t="shared" si="33"/>
        <v>14.938090499068629</v>
      </c>
      <c r="P196" s="72">
        <f t="shared" si="44"/>
        <v>0.2664218799895925</v>
      </c>
      <c r="Q196" s="74">
        <f t="shared" si="34"/>
        <v>38.5410335650591</v>
      </c>
      <c r="R196" s="68">
        <f t="shared" si="35"/>
        <v>53.47912406412773</v>
      </c>
      <c r="S196" s="80">
        <f t="shared" si="36"/>
        <v>23.602943065990473</v>
      </c>
      <c r="T196" s="83">
        <f t="shared" si="37"/>
        <v>1062.4221367639589</v>
      </c>
      <c r="U196" s="87">
        <f t="shared" si="43"/>
        <v>1747.4188912528393</v>
      </c>
    </row>
    <row r="197" spans="1:21" ht="12.75">
      <c r="A197" s="41">
        <v>39144</v>
      </c>
      <c r="B197" s="42">
        <v>0.9378415300546448</v>
      </c>
      <c r="C197" s="43">
        <f t="shared" si="38"/>
        <v>0.9378415300546448</v>
      </c>
      <c r="D197" s="17">
        <v>162.86194194444448</v>
      </c>
      <c r="E197" s="18">
        <v>-0.000214</v>
      </c>
      <c r="F197" s="62">
        <v>0.99137955</v>
      </c>
      <c r="G197" s="17">
        <v>162.49892441666665</v>
      </c>
      <c r="H197" s="18">
        <v>0.3257265</v>
      </c>
      <c r="I197" s="64">
        <v>63.04855412</v>
      </c>
      <c r="J197" s="27">
        <f t="shared" si="39"/>
        <v>-21.78105166666967</v>
      </c>
      <c r="K197" s="76">
        <f t="shared" si="40"/>
        <v>19.55643</v>
      </c>
      <c r="L197" s="28">
        <f t="shared" si="32"/>
        <v>29.272223154528366</v>
      </c>
      <c r="M197" s="93">
        <f t="shared" si="41"/>
        <v>148308269.63638622</v>
      </c>
      <c r="N197" s="37">
        <f t="shared" si="42"/>
        <v>402132.50497493683</v>
      </c>
      <c r="O197" s="34">
        <f t="shared" si="33"/>
        <v>14.938063510718251</v>
      </c>
      <c r="P197" s="72">
        <f t="shared" si="44"/>
        <v>0.2664218558029507</v>
      </c>
      <c r="Q197" s="74">
        <f t="shared" si="34"/>
        <v>38.540911187604564</v>
      </c>
      <c r="R197" s="68">
        <f t="shared" si="35"/>
        <v>53.478974698322816</v>
      </c>
      <c r="S197" s="80">
        <f t="shared" si="36"/>
        <v>23.602847676886313</v>
      </c>
      <c r="T197" s="83">
        <f t="shared" si="37"/>
        <v>1084.2772075400976</v>
      </c>
      <c r="U197" s="87">
        <f t="shared" si="43"/>
        <v>1747.4188912494092</v>
      </c>
    </row>
    <row r="198" spans="1:21" ht="12.75">
      <c r="A198" s="41">
        <v>39144</v>
      </c>
      <c r="B198" s="42">
        <v>0.9381944444444444</v>
      </c>
      <c r="C198" s="43">
        <f t="shared" si="38"/>
        <v>0.9381944444444444</v>
      </c>
      <c r="D198" s="17">
        <v>162.86228994444446</v>
      </c>
      <c r="E198" s="18">
        <v>-0.000214</v>
      </c>
      <c r="F198" s="62">
        <v>0.99137963</v>
      </c>
      <c r="G198" s="17">
        <v>162.50310541666667</v>
      </c>
      <c r="H198" s="18">
        <v>0.3253400833333333</v>
      </c>
      <c r="I198" s="64">
        <v>63.04866801</v>
      </c>
      <c r="J198" s="27">
        <f t="shared" si="39"/>
        <v>-21.5510716666671</v>
      </c>
      <c r="K198" s="76">
        <f t="shared" si="40"/>
        <v>19.533244999999997</v>
      </c>
      <c r="L198" s="28">
        <f t="shared" si="32"/>
        <v>29.08593048095998</v>
      </c>
      <c r="M198" s="93">
        <f t="shared" si="41"/>
        <v>148308281.60421586</v>
      </c>
      <c r="N198" s="37">
        <f t="shared" si="42"/>
        <v>402133.2313813014</v>
      </c>
      <c r="O198" s="34">
        <f t="shared" si="33"/>
        <v>14.938036527203906</v>
      </c>
      <c r="P198" s="72">
        <f t="shared" si="44"/>
        <v>0.2664218343037173</v>
      </c>
      <c r="Q198" s="74">
        <f t="shared" si="34"/>
        <v>38.54078891333196</v>
      </c>
      <c r="R198" s="68">
        <f t="shared" si="35"/>
        <v>53.478825440535864</v>
      </c>
      <c r="S198" s="80">
        <f t="shared" si="36"/>
        <v>23.602752386128053</v>
      </c>
      <c r="T198" s="83">
        <f t="shared" si="37"/>
        <v>1106.0578878701663</v>
      </c>
      <c r="U198" s="87">
        <f t="shared" si="43"/>
        <v>1747.41889124636</v>
      </c>
    </row>
    <row r="199" spans="1:21" ht="12.75">
      <c r="A199" s="41">
        <v>39144</v>
      </c>
      <c r="B199" s="42">
        <v>0.9385359744990892</v>
      </c>
      <c r="C199" s="43">
        <f t="shared" si="38"/>
        <v>0.9385359744990892</v>
      </c>
      <c r="D199" s="17">
        <v>162.8626379444445</v>
      </c>
      <c r="E199" s="18">
        <v>-0.00021397222222222222</v>
      </c>
      <c r="F199" s="62">
        <v>0.99137972</v>
      </c>
      <c r="G199" s="17">
        <v>162.5072863888889</v>
      </c>
      <c r="H199" s="18">
        <v>0.32495369444444444</v>
      </c>
      <c r="I199" s="64">
        <v>63.0487819</v>
      </c>
      <c r="J199" s="27">
        <f t="shared" si="39"/>
        <v>-21.32109333333517</v>
      </c>
      <c r="K199" s="76">
        <f t="shared" si="40"/>
        <v>19.510060000000003</v>
      </c>
      <c r="L199" s="28">
        <f t="shared" si="32"/>
        <v>28.90028687709057</v>
      </c>
      <c r="M199" s="93">
        <f t="shared" si="41"/>
        <v>148308295.06802422</v>
      </c>
      <c r="N199" s="37">
        <f t="shared" si="42"/>
        <v>402133.957787666</v>
      </c>
      <c r="O199" s="34">
        <f t="shared" si="33"/>
        <v>14.938009543787041</v>
      </c>
      <c r="P199" s="72">
        <f t="shared" si="44"/>
        <v>0.26642181011708377</v>
      </c>
      <c r="Q199" s="74">
        <f t="shared" si="34"/>
        <v>38.540667047388936</v>
      </c>
      <c r="R199" s="68">
        <f t="shared" si="35"/>
        <v>53.478676591175976</v>
      </c>
      <c r="S199" s="80">
        <f t="shared" si="36"/>
        <v>23.602657503601897</v>
      </c>
      <c r="T199" s="83">
        <f t="shared" si="37"/>
        <v>1127.7627613220684</v>
      </c>
      <c r="U199" s="87">
        <f t="shared" si="43"/>
        <v>1747.4188912429302</v>
      </c>
    </row>
    <row r="200" spans="1:21" ht="12.75">
      <c r="A200" s="41">
        <v>39144</v>
      </c>
      <c r="B200" s="42">
        <v>0.938888888888889</v>
      </c>
      <c r="C200" s="43">
        <f t="shared" si="38"/>
        <v>0.938888888888889</v>
      </c>
      <c r="D200" s="17">
        <v>162.86298594444446</v>
      </c>
      <c r="E200" s="18">
        <v>-0.00021394444444444445</v>
      </c>
      <c r="F200" s="62">
        <v>0.9913798</v>
      </c>
      <c r="G200" s="17">
        <v>162.51146733333334</v>
      </c>
      <c r="H200" s="18">
        <v>0.3245672777777778</v>
      </c>
      <c r="I200" s="64">
        <v>63.04889578</v>
      </c>
      <c r="J200" s="27">
        <f t="shared" si="39"/>
        <v>-21.091116666667062</v>
      </c>
      <c r="K200" s="76">
        <f t="shared" si="40"/>
        <v>19.48687333333333</v>
      </c>
      <c r="L200" s="28">
        <f t="shared" si="32"/>
        <v>28.715303760619598</v>
      </c>
      <c r="M200" s="93">
        <f t="shared" si="41"/>
        <v>148308307.0358539</v>
      </c>
      <c r="N200" s="37">
        <f t="shared" si="42"/>
        <v>402134.68413024925</v>
      </c>
      <c r="O200" s="34">
        <f t="shared" si="33"/>
        <v>14.937982562836897</v>
      </c>
      <c r="P200" s="72">
        <f t="shared" si="44"/>
        <v>0.2664217886178577</v>
      </c>
      <c r="Q200" s="74">
        <f t="shared" si="34"/>
        <v>38.5405452758347</v>
      </c>
      <c r="R200" s="68">
        <f t="shared" si="35"/>
        <v>53.478527838671596</v>
      </c>
      <c r="S200" s="80">
        <f t="shared" si="36"/>
        <v>23.602562712997806</v>
      </c>
      <c r="T200" s="83">
        <f t="shared" si="37"/>
        <v>1149.3904548684027</v>
      </c>
      <c r="U200" s="87">
        <f t="shared" si="43"/>
        <v>1747.418891239881</v>
      </c>
    </row>
    <row r="201" spans="1:21" ht="12.75">
      <c r="A201" s="41">
        <v>39144</v>
      </c>
      <c r="B201" s="42">
        <v>0.9392304189435338</v>
      </c>
      <c r="C201" s="43">
        <f t="shared" si="38"/>
        <v>0.9392304189435338</v>
      </c>
      <c r="D201" s="17">
        <v>162.8633339444445</v>
      </c>
      <c r="E201" s="18">
        <v>-0.00021394444444444445</v>
      </c>
      <c r="F201" s="62">
        <v>0.99137989</v>
      </c>
      <c r="G201" s="17">
        <v>162.51564827777779</v>
      </c>
      <c r="H201" s="18">
        <v>0.3241808611111111</v>
      </c>
      <c r="I201" s="64">
        <v>63.04900965</v>
      </c>
      <c r="J201" s="27">
        <f t="shared" si="39"/>
        <v>-20.861140000002365</v>
      </c>
      <c r="K201" s="76">
        <f t="shared" si="40"/>
        <v>19.463688333333334</v>
      </c>
      <c r="L201" s="28">
        <f t="shared" si="32"/>
        <v>28.530994997883326</v>
      </c>
      <c r="M201" s="93">
        <f t="shared" si="41"/>
        <v>148308320.49966222</v>
      </c>
      <c r="N201" s="37">
        <f t="shared" si="42"/>
        <v>402135.41040905105</v>
      </c>
      <c r="O201" s="34">
        <f t="shared" si="33"/>
        <v>14.93795558435345</v>
      </c>
      <c r="P201" s="72">
        <f t="shared" si="44"/>
        <v>0.26642176443123256</v>
      </c>
      <c r="Q201" s="74">
        <f t="shared" si="34"/>
        <v>38.54042392123253</v>
      </c>
      <c r="R201" s="68">
        <f t="shared" si="35"/>
        <v>53.47837950558598</v>
      </c>
      <c r="S201" s="80">
        <f t="shared" si="36"/>
        <v>23.60246833687908</v>
      </c>
      <c r="T201" s="83">
        <f t="shared" si="37"/>
        <v>1170.939383659007</v>
      </c>
      <c r="U201" s="87">
        <f t="shared" si="43"/>
        <v>1747.4188912364511</v>
      </c>
    </row>
    <row r="202" spans="1:21" ht="12.75">
      <c r="A202" s="41">
        <v>39144</v>
      </c>
      <c r="B202" s="42">
        <v>0.9395833333333333</v>
      </c>
      <c r="C202" s="43">
        <f t="shared" si="38"/>
        <v>0.9395833333333333</v>
      </c>
      <c r="D202" s="17">
        <v>162.86368194444447</v>
      </c>
      <c r="E202" s="18">
        <v>-0.00021391666666666667</v>
      </c>
      <c r="F202" s="62">
        <v>0.99137998</v>
      </c>
      <c r="G202" s="17">
        <v>162.51982919444447</v>
      </c>
      <c r="H202" s="18">
        <v>0.3237944722222222</v>
      </c>
      <c r="I202" s="64">
        <v>63.04912351</v>
      </c>
      <c r="J202" s="27">
        <f t="shared" si="39"/>
        <v>-20.631164999999783</v>
      </c>
      <c r="K202" s="76">
        <f t="shared" si="40"/>
        <v>19.44050333333333</v>
      </c>
      <c r="L202" s="28">
        <f t="shared" si="32"/>
        <v>28.347373808406914</v>
      </c>
      <c r="M202" s="93">
        <f t="shared" si="41"/>
        <v>148308333.96347058</v>
      </c>
      <c r="N202" s="37">
        <f t="shared" si="42"/>
        <v>402136.13662407146</v>
      </c>
      <c r="O202" s="34">
        <f t="shared" si="33"/>
        <v>14.937928608336678</v>
      </c>
      <c r="P202" s="72">
        <f t="shared" si="44"/>
        <v>0.26642174024461185</v>
      </c>
      <c r="Q202" s="74">
        <f t="shared" si="34"/>
        <v>38.54030282237348</v>
      </c>
      <c r="R202" s="68">
        <f t="shared" si="35"/>
        <v>53.47823143071015</v>
      </c>
      <c r="S202" s="80">
        <f t="shared" si="36"/>
        <v>23.6023742140368</v>
      </c>
      <c r="T202" s="83">
        <f t="shared" si="37"/>
        <v>1192.4079819056328</v>
      </c>
      <c r="U202" s="87">
        <f t="shared" si="43"/>
        <v>1747.4188912330212</v>
      </c>
    </row>
    <row r="203" spans="1:21" ht="12.75">
      <c r="A203" s="41">
        <v>39144</v>
      </c>
      <c r="B203" s="42">
        <v>0.9399248633879781</v>
      </c>
      <c r="C203" s="43">
        <f t="shared" si="38"/>
        <v>0.9399248633879781</v>
      </c>
      <c r="D203" s="17">
        <v>162.86402994444444</v>
      </c>
      <c r="E203" s="18">
        <v>-0.0002138888888888889</v>
      </c>
      <c r="F203" s="62">
        <v>0.99138006</v>
      </c>
      <c r="G203" s="17">
        <v>162.52401011111112</v>
      </c>
      <c r="H203" s="18">
        <v>0.3234080555555555</v>
      </c>
      <c r="I203" s="64">
        <v>63.04923736</v>
      </c>
      <c r="J203" s="27">
        <f t="shared" si="39"/>
        <v>-20.401189999998905</v>
      </c>
      <c r="K203" s="76">
        <f t="shared" si="40"/>
        <v>19.417316666666665</v>
      </c>
      <c r="L203" s="28">
        <f t="shared" si="32"/>
        <v>28.164451243339553</v>
      </c>
      <c r="M203" s="93">
        <f t="shared" si="41"/>
        <v>148308345.93130022</v>
      </c>
      <c r="N203" s="37">
        <f t="shared" si="42"/>
        <v>402136.8627753104</v>
      </c>
      <c r="O203" s="34">
        <f t="shared" si="33"/>
        <v>14.937901634786545</v>
      </c>
      <c r="P203" s="72">
        <f t="shared" si="44"/>
        <v>0.266421718745397</v>
      </c>
      <c r="Q203" s="74">
        <f t="shared" si="34"/>
        <v>38.5401818177287</v>
      </c>
      <c r="R203" s="68">
        <f t="shared" si="35"/>
        <v>53.47808345251525</v>
      </c>
      <c r="S203" s="80">
        <f t="shared" si="36"/>
        <v>23.602280182942156</v>
      </c>
      <c r="T203" s="83">
        <f t="shared" si="37"/>
        <v>1213.7949374381647</v>
      </c>
      <c r="U203" s="87">
        <f t="shared" si="43"/>
        <v>1747.4188912299721</v>
      </c>
    </row>
    <row r="204" spans="1:21" ht="12.75">
      <c r="A204" s="41">
        <v>39144</v>
      </c>
      <c r="B204" s="42">
        <v>0.9402777777777778</v>
      </c>
      <c r="C204" s="43">
        <f t="shared" si="38"/>
        <v>0.9402777777777778</v>
      </c>
      <c r="D204" s="17">
        <v>162.86437794444447</v>
      </c>
      <c r="E204" s="18">
        <v>-0.0002138888888888889</v>
      </c>
      <c r="F204" s="62">
        <v>0.99138015</v>
      </c>
      <c r="G204" s="17">
        <v>162.52819100000002</v>
      </c>
      <c r="H204" s="18">
        <v>0.32302163888888885</v>
      </c>
      <c r="I204" s="64">
        <v>63.0493512</v>
      </c>
      <c r="J204" s="27">
        <f t="shared" si="39"/>
        <v>-20.171216666666965</v>
      </c>
      <c r="K204" s="76">
        <f t="shared" si="40"/>
        <v>19.394131666666667</v>
      </c>
      <c r="L204" s="28">
        <f t="shared" si="32"/>
        <v>27.982244519664427</v>
      </c>
      <c r="M204" s="93">
        <f t="shared" si="41"/>
        <v>148308359.39510858</v>
      </c>
      <c r="N204" s="37">
        <f t="shared" si="42"/>
        <v>402137.588862768</v>
      </c>
      <c r="O204" s="34">
        <f t="shared" si="33"/>
        <v>14.937874663703028</v>
      </c>
      <c r="P204" s="72">
        <f t="shared" si="44"/>
        <v>0.2664216945587845</v>
      </c>
      <c r="Q204" s="74">
        <f t="shared" si="34"/>
        <v>38.540061230180996</v>
      </c>
      <c r="R204" s="68">
        <f t="shared" si="35"/>
        <v>53.47793589388402</v>
      </c>
      <c r="S204" s="80">
        <f t="shared" si="36"/>
        <v>23.602186566477968</v>
      </c>
      <c r="T204" s="83">
        <f t="shared" si="37"/>
        <v>1235.0982734462227</v>
      </c>
      <c r="U204" s="87">
        <f t="shared" si="43"/>
        <v>1747.4188912265422</v>
      </c>
    </row>
    <row r="205" spans="1:21" ht="12.75">
      <c r="A205" s="41">
        <v>39144</v>
      </c>
      <c r="B205" s="42">
        <v>0.9406193078324225</v>
      </c>
      <c r="C205" s="43">
        <f t="shared" si="38"/>
        <v>0.9406193078324225</v>
      </c>
      <c r="D205" s="17">
        <v>162.86472597222223</v>
      </c>
      <c r="E205" s="18">
        <v>-0.00021386111111111112</v>
      </c>
      <c r="F205" s="62">
        <v>0.99138024</v>
      </c>
      <c r="G205" s="17">
        <v>162.5323718888889</v>
      </c>
      <c r="H205" s="18">
        <v>0.32263525</v>
      </c>
      <c r="I205" s="64">
        <v>63.04946503</v>
      </c>
      <c r="J205" s="27">
        <f t="shared" si="39"/>
        <v>-19.94124500000055</v>
      </c>
      <c r="K205" s="76">
        <f t="shared" si="40"/>
        <v>19.370946666666665</v>
      </c>
      <c r="L205" s="28">
        <f t="shared" si="32"/>
        <v>27.80076650560324</v>
      </c>
      <c r="M205" s="93">
        <f t="shared" si="41"/>
        <v>148308372.85891694</v>
      </c>
      <c r="N205" s="37">
        <f t="shared" si="42"/>
        <v>402138.31488644425</v>
      </c>
      <c r="O205" s="34">
        <f t="shared" si="33"/>
        <v>14.937847695086106</v>
      </c>
      <c r="P205" s="72">
        <f t="shared" si="44"/>
        <v>0.26642167037217646</v>
      </c>
      <c r="Q205" s="74">
        <f t="shared" si="34"/>
        <v>38.53994089835815</v>
      </c>
      <c r="R205" s="68">
        <f t="shared" si="35"/>
        <v>53.47778859344425</v>
      </c>
      <c r="S205" s="80">
        <f t="shared" si="36"/>
        <v>23.60209320327204</v>
      </c>
      <c r="T205" s="83">
        <f t="shared" si="37"/>
        <v>1256.3164651915768</v>
      </c>
      <c r="U205" s="87">
        <f t="shared" si="43"/>
        <v>1747.4188912231123</v>
      </c>
    </row>
    <row r="206" spans="1:21" ht="12.75">
      <c r="A206" s="41">
        <v>39144</v>
      </c>
      <c r="B206" s="42">
        <v>0.9409722222222222</v>
      </c>
      <c r="C206" s="43">
        <f t="shared" si="38"/>
        <v>0.9409722222222222</v>
      </c>
      <c r="D206" s="17">
        <v>162.86507397222226</v>
      </c>
      <c r="E206" s="18">
        <v>-0.00021383333333333334</v>
      </c>
      <c r="F206" s="62">
        <v>0.99138032</v>
      </c>
      <c r="G206" s="17">
        <v>162.53655275</v>
      </c>
      <c r="H206" s="18">
        <v>0.3222488333333333</v>
      </c>
      <c r="I206" s="64">
        <v>63.04957886</v>
      </c>
      <c r="J206" s="27">
        <f t="shared" si="39"/>
        <v>-19.71127333333584</v>
      </c>
      <c r="K206" s="76">
        <f t="shared" si="40"/>
        <v>19.34776</v>
      </c>
      <c r="L206" s="28">
        <f t="shared" si="32"/>
        <v>27.620029166811847</v>
      </c>
      <c r="M206" s="93">
        <f t="shared" si="41"/>
        <v>148308384.82674658</v>
      </c>
      <c r="N206" s="37">
        <f t="shared" si="42"/>
        <v>402139.0409101204</v>
      </c>
      <c r="O206" s="34">
        <f t="shared" si="33"/>
        <v>14.937820726566558</v>
      </c>
      <c r="P206" s="72">
        <f t="shared" si="44"/>
        <v>0.266421648872973</v>
      </c>
      <c r="Q206" s="74">
        <f t="shared" si="34"/>
        <v>38.53982065209012</v>
      </c>
      <c r="R206" s="68">
        <f t="shared" si="35"/>
        <v>53.47764137865668</v>
      </c>
      <c r="S206" s="80">
        <f t="shared" si="36"/>
        <v>23.601999925523565</v>
      </c>
      <c r="T206" s="83">
        <f t="shared" si="37"/>
        <v>1277.4480926866527</v>
      </c>
      <c r="U206" s="87">
        <f t="shared" si="43"/>
        <v>1747.4188912200632</v>
      </c>
    </row>
    <row r="207" spans="1:21" ht="12.75">
      <c r="A207" s="41">
        <v>39144</v>
      </c>
      <c r="B207" s="42">
        <v>0.941313752276867</v>
      </c>
      <c r="C207" s="43">
        <f t="shared" si="38"/>
        <v>0.941313752276867</v>
      </c>
      <c r="D207" s="17">
        <v>162.86542197222224</v>
      </c>
      <c r="E207" s="18">
        <v>-0.00021383333333333334</v>
      </c>
      <c r="F207" s="62">
        <v>0.99138041</v>
      </c>
      <c r="G207" s="17">
        <v>162.54073341666665</v>
      </c>
      <c r="H207" s="18">
        <v>0.32186241666666665</v>
      </c>
      <c r="I207" s="64">
        <v>63.04969267</v>
      </c>
      <c r="J207" s="27">
        <f t="shared" si="39"/>
        <v>-19.481313333334924</v>
      </c>
      <c r="K207" s="76">
        <f t="shared" si="40"/>
        <v>19.324575</v>
      </c>
      <c r="L207" s="28">
        <f t="shared" si="32"/>
        <v>27.440057773562316</v>
      </c>
      <c r="M207" s="93">
        <f t="shared" si="41"/>
        <v>148308398.29055494</v>
      </c>
      <c r="N207" s="37">
        <f t="shared" si="42"/>
        <v>402139.7668062338</v>
      </c>
      <c r="O207" s="34">
        <f t="shared" si="33"/>
        <v>14.937793762882752</v>
      </c>
      <c r="P207" s="72">
        <f t="shared" si="44"/>
        <v>0.2664216246863732</v>
      </c>
      <c r="Q207" s="74">
        <f t="shared" si="34"/>
        <v>38.53970083244623</v>
      </c>
      <c r="R207" s="68">
        <f t="shared" si="35"/>
        <v>53.47749459532898</v>
      </c>
      <c r="S207" s="80">
        <f t="shared" si="36"/>
        <v>23.601907069563477</v>
      </c>
      <c r="T207" s="83">
        <f t="shared" si="37"/>
        <v>1298.4902387072775</v>
      </c>
      <c r="U207" s="87">
        <f t="shared" si="43"/>
        <v>1747.4188912166333</v>
      </c>
    </row>
    <row r="208" spans="1:21" ht="12.75">
      <c r="A208" s="41">
        <v>39144</v>
      </c>
      <c r="B208" s="42">
        <v>0.9416666666666668</v>
      </c>
      <c r="C208" s="43">
        <f t="shared" si="38"/>
        <v>0.9416666666666668</v>
      </c>
      <c r="D208" s="17">
        <v>162.86576997222227</v>
      </c>
      <c r="E208" s="18">
        <v>-0.00021380555555555557</v>
      </c>
      <c r="F208" s="62">
        <v>0.99138049</v>
      </c>
      <c r="G208" s="17">
        <v>162.54491425</v>
      </c>
      <c r="H208" s="18">
        <v>0.3214760277777778</v>
      </c>
      <c r="I208" s="64">
        <v>63.04980648</v>
      </c>
      <c r="J208" s="27">
        <f t="shared" si="39"/>
        <v>-19.25134333333574</v>
      </c>
      <c r="K208" s="76">
        <f t="shared" si="40"/>
        <v>19.30139</v>
      </c>
      <c r="L208" s="28">
        <f aca="true" t="shared" si="45" ref="L208:L271">DEGREES(ACOS(COS(RADIANS(J208/60))*COS(RADIANS(K208/60))))*60</f>
        <v>27.26085071573013</v>
      </c>
      <c r="M208" s="93">
        <f t="shared" si="41"/>
        <v>148308410.2583846</v>
      </c>
      <c r="N208" s="37">
        <f t="shared" si="42"/>
        <v>402140.4927023472</v>
      </c>
      <c r="O208" s="34">
        <f aca="true" t="shared" si="46" ref="O208:O271">DEGREES(ATAN($F$3/(I208*$F$5)))*60</f>
        <v>14.937766799296277</v>
      </c>
      <c r="P208" s="72">
        <f t="shared" si="44"/>
        <v>0.26642160318717706</v>
      </c>
      <c r="Q208" s="74">
        <f aca="true" t="shared" si="47" ref="Q208:Q271">DEGREES(ATAN($F$5/(COS(RADIANS(P208))*N208*COS(RADIANS(L208/60)))-TAN(RADIANS(P208))))*60</f>
        <v>38.53958109758924</v>
      </c>
      <c r="R208" s="68">
        <f aca="true" t="shared" si="48" ref="R208:R271">Q208+O208</f>
        <v>53.47734789688552</v>
      </c>
      <c r="S208" s="80">
        <f aca="true" t="shared" si="49" ref="S208:S271">Q208-O208</f>
        <v>23.601814298292965</v>
      </c>
      <c r="T208" s="83">
        <f aca="true" t="shared" si="50" ref="T208:T271">ABS(N208*SIN(RADIANS(L208/60))-($F$5/SIN(RADIANS(P208))-N208*COS(RADIANS(L208/60)))*TAN(RADIANS(P208)))</f>
        <v>1319.4430515232789</v>
      </c>
      <c r="U208" s="87">
        <f t="shared" si="43"/>
        <v>1747.4188912135842</v>
      </c>
    </row>
    <row r="209" spans="1:21" ht="12.75">
      <c r="A209" s="41">
        <v>39144</v>
      </c>
      <c r="B209" s="42">
        <v>0.9420081967213115</v>
      </c>
      <c r="C209" s="43">
        <f aca="true" t="shared" si="51" ref="C209:C272">(A209-$A$16+B209)</f>
        <v>0.9420081967213115</v>
      </c>
      <c r="D209" s="17">
        <v>162.86611797222224</v>
      </c>
      <c r="E209" s="18">
        <v>-0.00021377777777777777</v>
      </c>
      <c r="F209" s="62">
        <v>0.99138058</v>
      </c>
      <c r="G209" s="17">
        <v>162.54909505555554</v>
      </c>
      <c r="H209" s="18">
        <v>0.3210896111111111</v>
      </c>
      <c r="I209" s="64">
        <v>63.04992028</v>
      </c>
      <c r="J209" s="27">
        <f t="shared" si="39"/>
        <v>-19.02137500000208</v>
      </c>
      <c r="K209" s="76">
        <f t="shared" si="40"/>
        <v>19.278203333333334</v>
      </c>
      <c r="L209" s="28">
        <f t="shared" si="45"/>
        <v>27.082430429004752</v>
      </c>
      <c r="M209" s="93">
        <f t="shared" si="41"/>
        <v>148308423.72219294</v>
      </c>
      <c r="N209" s="37">
        <f t="shared" si="42"/>
        <v>402141.2185346792</v>
      </c>
      <c r="O209" s="34">
        <f t="shared" si="46"/>
        <v>14.937739838176311</v>
      </c>
      <c r="P209" s="72">
        <f t="shared" si="44"/>
        <v>0.26642157900058555</v>
      </c>
      <c r="Q209" s="74">
        <f t="shared" si="47"/>
        <v>38.5394617795024</v>
      </c>
      <c r="R209" s="68">
        <f t="shared" si="48"/>
        <v>53.477201617678716</v>
      </c>
      <c r="S209" s="80">
        <f t="shared" si="49"/>
        <v>23.60172194132609</v>
      </c>
      <c r="T209" s="83">
        <f t="shared" si="50"/>
        <v>1340.3039446295597</v>
      </c>
      <c r="U209" s="87">
        <f t="shared" si="43"/>
        <v>1747.4188912101542</v>
      </c>
    </row>
    <row r="210" spans="1:21" ht="12.75">
      <c r="A210" s="41">
        <v>39144</v>
      </c>
      <c r="B210" s="42">
        <v>0.9423611111111111</v>
      </c>
      <c r="C210" s="43">
        <f t="shared" si="51"/>
        <v>0.9423611111111111</v>
      </c>
      <c r="D210" s="17">
        <v>162.86646597222227</v>
      </c>
      <c r="E210" s="18">
        <v>-0.00021377777777777777</v>
      </c>
      <c r="F210" s="62">
        <v>0.99138067</v>
      </c>
      <c r="G210" s="17">
        <v>162.55327586111113</v>
      </c>
      <c r="H210" s="18">
        <v>0.32070319444444445</v>
      </c>
      <c r="I210" s="64">
        <v>63.05003406</v>
      </c>
      <c r="J210" s="27">
        <f t="shared" si="39"/>
        <v>-18.791406666668422</v>
      </c>
      <c r="K210" s="76">
        <f t="shared" si="40"/>
        <v>19.255018333333332</v>
      </c>
      <c r="L210" s="28">
        <f t="shared" si="45"/>
        <v>26.904813749067678</v>
      </c>
      <c r="M210" s="93">
        <f t="shared" si="41"/>
        <v>148308437.1860013</v>
      </c>
      <c r="N210" s="37">
        <f t="shared" si="42"/>
        <v>402141.9442394484</v>
      </c>
      <c r="O210" s="34">
        <f t="shared" si="46"/>
        <v>14.937712881891978</v>
      </c>
      <c r="P210" s="72">
        <f t="shared" si="44"/>
        <v>0.2664215548139985</v>
      </c>
      <c r="Q210" s="74">
        <f t="shared" si="47"/>
        <v>38.53934272576232</v>
      </c>
      <c r="R210" s="68">
        <f t="shared" si="48"/>
        <v>53.47705560765429</v>
      </c>
      <c r="S210" s="80">
        <f t="shared" si="49"/>
        <v>23.60162984387034</v>
      </c>
      <c r="T210" s="83">
        <f t="shared" si="50"/>
        <v>1361.0709299389505</v>
      </c>
      <c r="U210" s="87">
        <f t="shared" si="43"/>
        <v>1747.4188912067243</v>
      </c>
    </row>
    <row r="211" spans="1:21" ht="12.75">
      <c r="A211" s="41">
        <v>39144</v>
      </c>
      <c r="B211" s="42">
        <v>0.9427026411657559</v>
      </c>
      <c r="C211" s="43">
        <f t="shared" si="51"/>
        <v>0.9427026411657559</v>
      </c>
      <c r="D211" s="17">
        <v>162.86681397222225</v>
      </c>
      <c r="E211" s="18">
        <v>-0.00021375</v>
      </c>
      <c r="F211" s="62">
        <v>0.99138075</v>
      </c>
      <c r="G211" s="17">
        <v>162.5574566388889</v>
      </c>
      <c r="H211" s="18">
        <v>0.3203167777777778</v>
      </c>
      <c r="I211" s="64">
        <v>63.05014784</v>
      </c>
      <c r="J211" s="27">
        <f t="shared" si="39"/>
        <v>-18.56144000000029</v>
      </c>
      <c r="K211" s="76">
        <f t="shared" si="40"/>
        <v>19.231831666666668</v>
      </c>
      <c r="L211" s="28">
        <f t="shared" si="45"/>
        <v>26.728015451385676</v>
      </c>
      <c r="M211" s="93">
        <f t="shared" si="41"/>
        <v>148308449.15383095</v>
      </c>
      <c r="N211" s="37">
        <f t="shared" si="42"/>
        <v>402142.6699442176</v>
      </c>
      <c r="O211" s="34">
        <f t="shared" si="46"/>
        <v>14.93768592570493</v>
      </c>
      <c r="P211" s="72">
        <f t="shared" si="44"/>
        <v>0.2664215333148136</v>
      </c>
      <c r="Q211" s="74">
        <f t="shared" si="47"/>
        <v>38.53922375770419</v>
      </c>
      <c r="R211" s="68">
        <f t="shared" si="48"/>
        <v>53.47690968340912</v>
      </c>
      <c r="S211" s="80">
        <f t="shared" si="49"/>
        <v>23.601537831999263</v>
      </c>
      <c r="T211" s="83">
        <f t="shared" si="50"/>
        <v>1381.7422579416852</v>
      </c>
      <c r="U211" s="87">
        <f t="shared" si="43"/>
        <v>1747.4188912036752</v>
      </c>
    </row>
    <row r="212" spans="1:21" ht="12.75">
      <c r="A212" s="41">
        <v>39144</v>
      </c>
      <c r="B212" s="42">
        <v>0.9430555555555555</v>
      </c>
      <c r="C212" s="43">
        <f t="shared" si="51"/>
        <v>0.9430555555555555</v>
      </c>
      <c r="D212" s="17">
        <v>162.86716197222222</v>
      </c>
      <c r="E212" s="18">
        <v>-0.00021372222222222222</v>
      </c>
      <c r="F212" s="62">
        <v>0.99138084</v>
      </c>
      <c r="G212" s="17">
        <v>162.56163741666668</v>
      </c>
      <c r="H212" s="18">
        <v>0.31993038888888886</v>
      </c>
      <c r="I212" s="64">
        <v>63.05026162</v>
      </c>
      <c r="J212" s="27">
        <f t="shared" si="39"/>
        <v>-18.331473333332156</v>
      </c>
      <c r="K212" s="76">
        <f t="shared" si="40"/>
        <v>19.208646666666663</v>
      </c>
      <c r="L212" s="28">
        <f t="shared" si="45"/>
        <v>26.55205310572701</v>
      </c>
      <c r="M212" s="93">
        <f t="shared" si="41"/>
        <v>148308462.6176393</v>
      </c>
      <c r="N212" s="37">
        <f t="shared" si="42"/>
        <v>402143.3956489868</v>
      </c>
      <c r="O212" s="34">
        <f t="shared" si="46"/>
        <v>14.937658969615171</v>
      </c>
      <c r="P212" s="72">
        <f t="shared" si="44"/>
        <v>0.26642150912823476</v>
      </c>
      <c r="Q212" s="74">
        <f t="shared" si="47"/>
        <v>38.539105197906345</v>
      </c>
      <c r="R212" s="68">
        <f t="shared" si="48"/>
        <v>53.476764167521516</v>
      </c>
      <c r="S212" s="80">
        <f t="shared" si="49"/>
        <v>23.601446228291174</v>
      </c>
      <c r="T212" s="83">
        <f t="shared" si="50"/>
        <v>1402.315910447212</v>
      </c>
      <c r="U212" s="87">
        <f t="shared" si="43"/>
        <v>1747.4188912002453</v>
      </c>
    </row>
    <row r="213" spans="1:21" ht="12.75">
      <c r="A213" s="41">
        <v>39144</v>
      </c>
      <c r="B213" s="42">
        <v>0.9433970856102003</v>
      </c>
      <c r="C213" s="43">
        <f t="shared" si="51"/>
        <v>0.9433970856102003</v>
      </c>
      <c r="D213" s="17">
        <v>162.86750997222225</v>
      </c>
      <c r="E213" s="18">
        <v>-0.00021372222222222222</v>
      </c>
      <c r="F213" s="62">
        <v>0.99138093</v>
      </c>
      <c r="G213" s="17">
        <v>162.56581816666667</v>
      </c>
      <c r="H213" s="18">
        <v>0.3195439722222222</v>
      </c>
      <c r="I213" s="64">
        <v>63.05037538</v>
      </c>
      <c r="J213" s="27">
        <f t="shared" si="39"/>
        <v>-18.101508333334664</v>
      </c>
      <c r="K213" s="76">
        <f t="shared" si="40"/>
        <v>19.185461666666665</v>
      </c>
      <c r="L213" s="28">
        <f t="shared" si="45"/>
        <v>26.376943369586037</v>
      </c>
      <c r="M213" s="93">
        <f t="shared" si="41"/>
        <v>148308476.08144766</v>
      </c>
      <c r="N213" s="37">
        <f t="shared" si="42"/>
        <v>402144.1212261932</v>
      </c>
      <c r="O213" s="34">
        <f t="shared" si="46"/>
        <v>14.93763201836096</v>
      </c>
      <c r="P213" s="72">
        <f t="shared" si="44"/>
        <v>0.26642148494166035</v>
      </c>
      <c r="Q213" s="74">
        <f t="shared" si="47"/>
        <v>38.538986902436726</v>
      </c>
      <c r="R213" s="68">
        <f t="shared" si="48"/>
        <v>53.476618920797684</v>
      </c>
      <c r="S213" s="80">
        <f t="shared" si="49"/>
        <v>23.601354884075768</v>
      </c>
      <c r="T213" s="83">
        <f t="shared" si="50"/>
        <v>1422.7899209476477</v>
      </c>
      <c r="U213" s="87">
        <f t="shared" si="43"/>
        <v>1747.4188911968154</v>
      </c>
    </row>
    <row r="214" spans="1:21" ht="12.75">
      <c r="A214" s="41">
        <v>39144</v>
      </c>
      <c r="B214" s="42">
        <v>0.94375</v>
      </c>
      <c r="C214" s="43">
        <f t="shared" si="51"/>
        <v>0.94375</v>
      </c>
      <c r="D214" s="17">
        <v>162.86785797222223</v>
      </c>
      <c r="E214" s="18">
        <v>-0.00021369444444444444</v>
      </c>
      <c r="F214" s="62">
        <v>0.99138101</v>
      </c>
      <c r="G214" s="17">
        <v>162.56999891666666</v>
      </c>
      <c r="H214" s="18">
        <v>0.3191575555555555</v>
      </c>
      <c r="I214" s="64">
        <v>63.05048913</v>
      </c>
      <c r="J214" s="27">
        <f t="shared" si="39"/>
        <v>-17.87154333333376</v>
      </c>
      <c r="K214" s="76">
        <f t="shared" si="40"/>
        <v>19.162275</v>
      </c>
      <c r="L214" s="28">
        <f t="shared" si="45"/>
        <v>26.202700937136076</v>
      </c>
      <c r="M214" s="93">
        <f t="shared" si="41"/>
        <v>148308488.0492773</v>
      </c>
      <c r="N214" s="37">
        <f t="shared" si="42"/>
        <v>402144.8467396182</v>
      </c>
      <c r="O214" s="34">
        <f t="shared" si="46"/>
        <v>14.937605069573117</v>
      </c>
      <c r="P214" s="72">
        <f t="shared" si="44"/>
        <v>0.2664214634424868</v>
      </c>
      <c r="Q214" s="74">
        <f t="shared" si="47"/>
        <v>38.53886870114123</v>
      </c>
      <c r="R214" s="68">
        <f t="shared" si="48"/>
        <v>53.47647377071435</v>
      </c>
      <c r="S214" s="80">
        <f t="shared" si="49"/>
        <v>23.601263631568116</v>
      </c>
      <c r="T214" s="83">
        <f t="shared" si="50"/>
        <v>1443.1625501973476</v>
      </c>
      <c r="U214" s="87">
        <f t="shared" si="43"/>
        <v>1747.4188911937663</v>
      </c>
    </row>
    <row r="215" spans="1:21" ht="12.75">
      <c r="A215" s="41">
        <v>39144</v>
      </c>
      <c r="B215" s="42">
        <v>0.9440915300546447</v>
      </c>
      <c r="C215" s="43">
        <f t="shared" si="51"/>
        <v>0.9440915300546447</v>
      </c>
      <c r="D215" s="17">
        <v>162.86820597222226</v>
      </c>
      <c r="E215" s="18">
        <v>-0.00021369444444444444</v>
      </c>
      <c r="F215" s="62">
        <v>0.9913811</v>
      </c>
      <c r="G215" s="17">
        <v>162.5741796388889</v>
      </c>
      <c r="H215" s="18">
        <v>0.31877113888888886</v>
      </c>
      <c r="I215" s="64">
        <v>63.05060287</v>
      </c>
      <c r="J215" s="27">
        <f t="shared" si="39"/>
        <v>-17.641580000001795</v>
      </c>
      <c r="K215" s="76">
        <f t="shared" si="40"/>
        <v>19.13909</v>
      </c>
      <c r="L215" s="28">
        <f t="shared" si="45"/>
        <v>26.02934681110253</v>
      </c>
      <c r="M215" s="93">
        <f t="shared" si="41"/>
        <v>148308501.51308566</v>
      </c>
      <c r="N215" s="37">
        <f t="shared" si="42"/>
        <v>402145.5721892618</v>
      </c>
      <c r="O215" s="34">
        <f t="shared" si="46"/>
        <v>14.937578123251622</v>
      </c>
      <c r="P215" s="72">
        <f t="shared" si="44"/>
        <v>0.2664214392559207</v>
      </c>
      <c r="Q215" s="74">
        <f t="shared" si="47"/>
        <v>38.53875091687875</v>
      </c>
      <c r="R215" s="68">
        <f t="shared" si="48"/>
        <v>53.476329040130366</v>
      </c>
      <c r="S215" s="80">
        <f t="shared" si="49"/>
        <v>23.601172793627125</v>
      </c>
      <c r="T215" s="83">
        <f t="shared" si="50"/>
        <v>1463.4313783873736</v>
      </c>
      <c r="U215" s="87">
        <f t="shared" si="43"/>
        <v>1747.4188911903364</v>
      </c>
    </row>
    <row r="216" spans="1:21" ht="12.75">
      <c r="A216" s="41">
        <v>39144</v>
      </c>
      <c r="B216" s="42">
        <v>0.9444444444444445</v>
      </c>
      <c r="C216" s="43">
        <f t="shared" si="51"/>
        <v>0.9444444444444445</v>
      </c>
      <c r="D216" s="17">
        <v>162.86855397222223</v>
      </c>
      <c r="E216" s="18">
        <v>-0.00021366666666666667</v>
      </c>
      <c r="F216" s="62">
        <v>0.99138118</v>
      </c>
      <c r="G216" s="17">
        <v>162.57836033333334</v>
      </c>
      <c r="H216" s="18">
        <v>0.3183847222222222</v>
      </c>
      <c r="I216" s="64">
        <v>63.05071661</v>
      </c>
      <c r="J216" s="27">
        <f t="shared" si="39"/>
        <v>-17.41161833333365</v>
      </c>
      <c r="K216" s="76">
        <f t="shared" si="40"/>
        <v>19.115903333333332</v>
      </c>
      <c r="L216" s="28">
        <f t="shared" si="45"/>
        <v>25.85689634490221</v>
      </c>
      <c r="M216" s="93">
        <f t="shared" si="41"/>
        <v>148308513.4809153</v>
      </c>
      <c r="N216" s="37">
        <f t="shared" si="42"/>
        <v>402146.2976389054</v>
      </c>
      <c r="O216" s="34">
        <f t="shared" si="46"/>
        <v>14.937551177027347</v>
      </c>
      <c r="P216" s="72">
        <f t="shared" si="44"/>
        <v>0.2664214177567545</v>
      </c>
      <c r="Q216" s="74">
        <f t="shared" si="47"/>
        <v>38.538633218270554</v>
      </c>
      <c r="R216" s="68">
        <f t="shared" si="48"/>
        <v>53.4761843952979</v>
      </c>
      <c r="S216" s="80">
        <f t="shared" si="49"/>
        <v>23.60108204124321</v>
      </c>
      <c r="T216" s="83">
        <f t="shared" si="50"/>
        <v>1483.5945702809363</v>
      </c>
      <c r="U216" s="87">
        <f t="shared" si="43"/>
        <v>1747.4188911872873</v>
      </c>
    </row>
    <row r="217" spans="1:21" ht="12.75">
      <c r="A217" s="41">
        <v>39144</v>
      </c>
      <c r="B217" s="42">
        <v>0.9447859744990893</v>
      </c>
      <c r="C217" s="43">
        <f t="shared" si="51"/>
        <v>0.9447859744990893</v>
      </c>
      <c r="D217" s="17">
        <v>162.868902</v>
      </c>
      <c r="E217" s="18">
        <v>-0.0002136388888888889</v>
      </c>
      <c r="F217" s="62">
        <v>0.99138127</v>
      </c>
      <c r="G217" s="17">
        <v>162.58254102777778</v>
      </c>
      <c r="H217" s="18">
        <v>0.3179983333333333</v>
      </c>
      <c r="I217" s="64">
        <v>63.05083034</v>
      </c>
      <c r="J217" s="27">
        <f aca="true" t="shared" si="52" ref="J217:J267">(G217-D217)*60</f>
        <v>-17.181658333332734</v>
      </c>
      <c r="K217" s="76">
        <f aca="true" t="shared" si="53" ref="K217:K280">(H217-E217)*60</f>
        <v>19.09271833333333</v>
      </c>
      <c r="L217" s="28">
        <f t="shared" si="45"/>
        <v>25.68537017765214</v>
      </c>
      <c r="M217" s="93">
        <f aca="true" t="shared" si="54" ref="M217:M280">F217*$F$9</f>
        <v>148308526.94472367</v>
      </c>
      <c r="N217" s="37">
        <f aca="true" t="shared" si="55" ref="N217:N280">I217*$F$5</f>
        <v>402147.0230247676</v>
      </c>
      <c r="O217" s="34">
        <f t="shared" si="46"/>
        <v>14.937524233269382</v>
      </c>
      <c r="P217" s="72">
        <f t="shared" si="44"/>
        <v>0.2664213935701967</v>
      </c>
      <c r="Q217" s="74">
        <f t="shared" si="47"/>
        <v>38.538515936680646</v>
      </c>
      <c r="R217" s="68">
        <f t="shared" si="48"/>
        <v>53.476040169950025</v>
      </c>
      <c r="S217" s="80">
        <f t="shared" si="49"/>
        <v>23.600991703411264</v>
      </c>
      <c r="T217" s="83">
        <f t="shared" si="50"/>
        <v>1503.6497493466977</v>
      </c>
      <c r="U217" s="87">
        <f aca="true" t="shared" si="56" ref="U217:U280">$F$3/COS(RADIANS(P217))</f>
        <v>1747.4188911838573</v>
      </c>
    </row>
    <row r="218" spans="1:21" ht="12.75">
      <c r="A218" s="41">
        <v>39144</v>
      </c>
      <c r="B218" s="42">
        <v>0.9451388888888889</v>
      </c>
      <c r="C218" s="43">
        <f t="shared" si="51"/>
        <v>0.9451388888888889</v>
      </c>
      <c r="D218" s="17">
        <v>162.86925000000002</v>
      </c>
      <c r="E218" s="18">
        <v>-0.0002136388888888889</v>
      </c>
      <c r="F218" s="62">
        <v>0.99138136</v>
      </c>
      <c r="G218" s="17">
        <v>162.58672172222222</v>
      </c>
      <c r="H218" s="18">
        <v>0.31761191666666666</v>
      </c>
      <c r="I218" s="64">
        <v>63.05094405</v>
      </c>
      <c r="J218" s="27">
        <f t="shared" si="52"/>
        <v>-16.951696666668</v>
      </c>
      <c r="K218" s="76">
        <f t="shared" si="53"/>
        <v>19.069533333333332</v>
      </c>
      <c r="L218" s="28">
        <f t="shared" si="45"/>
        <v>25.514783440751394</v>
      </c>
      <c r="M218" s="93">
        <f t="shared" si="54"/>
        <v>148308540.408532</v>
      </c>
      <c r="N218" s="37">
        <f t="shared" si="55"/>
        <v>402147.748283067</v>
      </c>
      <c r="O218" s="34">
        <f t="shared" si="46"/>
        <v>14.937497294346786</v>
      </c>
      <c r="P218" s="72">
        <f aca="true" t="shared" si="57" ref="P218:P281">DEGREES(ASIN(($F$7-$F$5)/M218))</f>
        <v>0.26642136938364325</v>
      </c>
      <c r="Q218" s="74">
        <f t="shared" si="47"/>
        <v>38.53839891912564</v>
      </c>
      <c r="R218" s="68">
        <f t="shared" si="48"/>
        <v>53.475896213472424</v>
      </c>
      <c r="S218" s="80">
        <f t="shared" si="49"/>
        <v>23.600901624778857</v>
      </c>
      <c r="T218" s="83">
        <f t="shared" si="50"/>
        <v>1523.5951266910529</v>
      </c>
      <c r="U218" s="87">
        <f t="shared" si="56"/>
        <v>1747.4188911804274</v>
      </c>
    </row>
    <row r="219" spans="1:21" ht="12.75">
      <c r="A219" s="41">
        <v>39144</v>
      </c>
      <c r="B219" s="42">
        <v>0.9454804189435336</v>
      </c>
      <c r="C219" s="43">
        <f t="shared" si="51"/>
        <v>0.9454804189435336</v>
      </c>
      <c r="D219" s="17">
        <v>162.869598</v>
      </c>
      <c r="E219" s="18">
        <v>-0.00021361111111111111</v>
      </c>
      <c r="F219" s="62">
        <v>0.99138144</v>
      </c>
      <c r="G219" s="17">
        <v>162.59090236111112</v>
      </c>
      <c r="H219" s="18">
        <v>0.3172255</v>
      </c>
      <c r="I219" s="64">
        <v>63.05105776</v>
      </c>
      <c r="J219" s="27">
        <f t="shared" si="52"/>
        <v>-16.72173833333261</v>
      </c>
      <c r="K219" s="76">
        <f t="shared" si="53"/>
        <v>19.04634666666667</v>
      </c>
      <c r="L219" s="28">
        <f t="shared" si="45"/>
        <v>25.34515719481504</v>
      </c>
      <c r="M219" s="93">
        <f t="shared" si="54"/>
        <v>148308552.37636164</v>
      </c>
      <c r="N219" s="37">
        <f t="shared" si="55"/>
        <v>402148.4735413664</v>
      </c>
      <c r="O219" s="34">
        <f t="shared" si="46"/>
        <v>14.937470355521356</v>
      </c>
      <c r="P219" s="72">
        <f t="shared" si="57"/>
        <v>0.26642134788448835</v>
      </c>
      <c r="Q219" s="74">
        <f t="shared" si="47"/>
        <v>38.53828198733974</v>
      </c>
      <c r="R219" s="68">
        <f t="shared" si="48"/>
        <v>53.47575234286109</v>
      </c>
      <c r="S219" s="80">
        <f t="shared" si="49"/>
        <v>23.60081163181838</v>
      </c>
      <c r="T219" s="83">
        <f t="shared" si="50"/>
        <v>1543.4282175345024</v>
      </c>
      <c r="U219" s="87">
        <f t="shared" si="56"/>
        <v>1747.4188911773783</v>
      </c>
    </row>
    <row r="220" spans="1:21" ht="12.75">
      <c r="A220" s="41">
        <v>39144</v>
      </c>
      <c r="B220" s="42">
        <v>0.9458333333333333</v>
      </c>
      <c r="C220" s="43">
        <f t="shared" si="51"/>
        <v>0.9458333333333333</v>
      </c>
      <c r="D220" s="17">
        <v>162.86994600000003</v>
      </c>
      <c r="E220" s="18">
        <v>-0.00021358333333333334</v>
      </c>
      <c r="F220" s="62">
        <v>0.99138153</v>
      </c>
      <c r="G220" s="17">
        <v>162.59508302777778</v>
      </c>
      <c r="H220" s="18">
        <v>0.3168390833333333</v>
      </c>
      <c r="I220" s="64">
        <v>63.05117146</v>
      </c>
      <c r="J220" s="27">
        <f t="shared" si="52"/>
        <v>-16.491778333335105</v>
      </c>
      <c r="K220" s="76">
        <f t="shared" si="53"/>
        <v>19.023159999999997</v>
      </c>
      <c r="L220" s="28">
        <f t="shared" si="45"/>
        <v>25.17650875112691</v>
      </c>
      <c r="M220" s="93">
        <f t="shared" si="54"/>
        <v>148308565.84017</v>
      </c>
      <c r="N220" s="37">
        <f t="shared" si="55"/>
        <v>402149.1987358844</v>
      </c>
      <c r="O220" s="34">
        <f t="shared" si="46"/>
        <v>14.937443419162161</v>
      </c>
      <c r="P220" s="72">
        <f t="shared" si="57"/>
        <v>0.26642132369794314</v>
      </c>
      <c r="Q220" s="74">
        <f t="shared" si="47"/>
        <v>38.53816547215364</v>
      </c>
      <c r="R220" s="68">
        <f t="shared" si="48"/>
        <v>53.4756088913158</v>
      </c>
      <c r="S220" s="80">
        <f t="shared" si="49"/>
        <v>23.600722052991483</v>
      </c>
      <c r="T220" s="83">
        <f t="shared" si="50"/>
        <v>1563.1470345471757</v>
      </c>
      <c r="U220" s="87">
        <f t="shared" si="56"/>
        <v>1747.4188911739484</v>
      </c>
    </row>
    <row r="221" spans="1:21" ht="12.75">
      <c r="A221" s="41">
        <v>39144</v>
      </c>
      <c r="B221" s="42">
        <v>0.9461748633879781</v>
      </c>
      <c r="C221" s="43">
        <f t="shared" si="51"/>
        <v>0.9461748633879781</v>
      </c>
      <c r="D221" s="17">
        <v>162.870294</v>
      </c>
      <c r="E221" s="18">
        <v>-0.00021358333333333334</v>
      </c>
      <c r="F221" s="62">
        <v>0.99138162</v>
      </c>
      <c r="G221" s="17">
        <v>162.59926363888889</v>
      </c>
      <c r="H221" s="18">
        <v>0.31645266666666666</v>
      </c>
      <c r="I221" s="64">
        <v>63.05128515</v>
      </c>
      <c r="J221" s="27">
        <f t="shared" si="52"/>
        <v>-16.261821666666947</v>
      </c>
      <c r="K221" s="76">
        <f t="shared" si="53"/>
        <v>18.999975</v>
      </c>
      <c r="L221" s="28">
        <f t="shared" si="45"/>
        <v>25.008862454880234</v>
      </c>
      <c r="M221" s="93">
        <f t="shared" si="54"/>
        <v>148308579.30397835</v>
      </c>
      <c r="N221" s="37">
        <f t="shared" si="55"/>
        <v>402149.923866621</v>
      </c>
      <c r="O221" s="34">
        <f t="shared" si="46"/>
        <v>14.93741648526917</v>
      </c>
      <c r="P221" s="72">
        <f t="shared" si="57"/>
        <v>0.2664212995114024</v>
      </c>
      <c r="Q221" s="74">
        <f t="shared" si="47"/>
        <v>38.53804921287695</v>
      </c>
      <c r="R221" s="68">
        <f t="shared" si="48"/>
        <v>53.47546569814612</v>
      </c>
      <c r="S221" s="80">
        <f t="shared" si="49"/>
        <v>23.60063272760778</v>
      </c>
      <c r="T221" s="83">
        <f t="shared" si="50"/>
        <v>1582.7487102453947</v>
      </c>
      <c r="U221" s="87">
        <f t="shared" si="56"/>
        <v>1747.4188911705182</v>
      </c>
    </row>
    <row r="222" spans="1:21" ht="12.75">
      <c r="A222" s="41">
        <v>39144</v>
      </c>
      <c r="B222" s="42">
        <v>0.9465277777777777</v>
      </c>
      <c r="C222" s="43">
        <f t="shared" si="51"/>
        <v>0.9465277777777777</v>
      </c>
      <c r="D222" s="17">
        <v>162.87064200000003</v>
      </c>
      <c r="E222" s="18">
        <v>-0.00021355555555555556</v>
      </c>
      <c r="F222" s="62">
        <v>0.9913817</v>
      </c>
      <c r="G222" s="17">
        <v>162.60344427777778</v>
      </c>
      <c r="H222" s="18">
        <v>0.31606625</v>
      </c>
      <c r="I222" s="64">
        <v>63.05139883</v>
      </c>
      <c r="J222" s="27">
        <f t="shared" si="52"/>
        <v>-16.031863333334968</v>
      </c>
      <c r="K222" s="76">
        <f t="shared" si="53"/>
        <v>18.976788333333335</v>
      </c>
      <c r="L222" s="28">
        <f t="shared" si="45"/>
        <v>24.842232724850707</v>
      </c>
      <c r="M222" s="93">
        <f t="shared" si="54"/>
        <v>148308591.27180803</v>
      </c>
      <c r="N222" s="37">
        <f t="shared" si="55"/>
        <v>402150.6489335762</v>
      </c>
      <c r="O222" s="34">
        <f t="shared" si="46"/>
        <v>14.937389553842358</v>
      </c>
      <c r="P222" s="72">
        <f t="shared" si="57"/>
        <v>0.26642127801225873</v>
      </c>
      <c r="Q222" s="74">
        <f t="shared" si="47"/>
        <v>38.537933047620164</v>
      </c>
      <c r="R222" s="68">
        <f t="shared" si="48"/>
        <v>53.47532260146252</v>
      </c>
      <c r="S222" s="80">
        <f t="shared" si="49"/>
        <v>23.600543493777806</v>
      </c>
      <c r="T222" s="83">
        <f t="shared" si="50"/>
        <v>1602.231538252884</v>
      </c>
      <c r="U222" s="87">
        <f t="shared" si="56"/>
        <v>1747.4188911674694</v>
      </c>
    </row>
    <row r="223" spans="1:21" ht="12.75">
      <c r="A223" s="41">
        <v>39144</v>
      </c>
      <c r="B223" s="42">
        <v>0.9468693078324225</v>
      </c>
      <c r="C223" s="43">
        <f t="shared" si="51"/>
        <v>0.9468693078324225</v>
      </c>
      <c r="D223" s="17">
        <v>162.87099</v>
      </c>
      <c r="E223" s="18">
        <v>-0.0002135277777777778</v>
      </c>
      <c r="F223" s="62">
        <v>0.99138179</v>
      </c>
      <c r="G223" s="17">
        <v>162.60762469444444</v>
      </c>
      <c r="H223" s="18">
        <v>0.3156798333333333</v>
      </c>
      <c r="I223" s="64">
        <v>63.05151251</v>
      </c>
      <c r="J223" s="27">
        <f t="shared" si="52"/>
        <v>-15.801918333334015</v>
      </c>
      <c r="K223" s="76">
        <f t="shared" si="53"/>
        <v>18.953601666666668</v>
      </c>
      <c r="L223" s="28">
        <f t="shared" si="45"/>
        <v>24.676651090920615</v>
      </c>
      <c r="M223" s="93">
        <f t="shared" si="54"/>
        <v>148308604.7356164</v>
      </c>
      <c r="N223" s="37">
        <f t="shared" si="55"/>
        <v>402151.37400053145</v>
      </c>
      <c r="O223" s="34">
        <f t="shared" si="46"/>
        <v>14.937362622512659</v>
      </c>
      <c r="P223" s="72">
        <f t="shared" si="57"/>
        <v>0.2664212538257263</v>
      </c>
      <c r="Q223" s="74">
        <f t="shared" si="47"/>
        <v>38.53781729140967</v>
      </c>
      <c r="R223" s="68">
        <f t="shared" si="48"/>
        <v>53.475179913922325</v>
      </c>
      <c r="S223" s="80">
        <f t="shared" si="49"/>
        <v>23.600454668897008</v>
      </c>
      <c r="T223" s="83">
        <f t="shared" si="50"/>
        <v>1621.5918664511482</v>
      </c>
      <c r="U223" s="87">
        <f t="shared" si="56"/>
        <v>1747.4188911640395</v>
      </c>
    </row>
    <row r="224" spans="1:21" ht="12.75">
      <c r="A224" s="41">
        <v>39144</v>
      </c>
      <c r="B224" s="42">
        <v>0.9472222222222223</v>
      </c>
      <c r="C224" s="43">
        <f t="shared" si="51"/>
        <v>0.9472222222222223</v>
      </c>
      <c r="D224" s="17">
        <v>162.87133799999998</v>
      </c>
      <c r="E224" s="18">
        <v>-0.0002135277777777778</v>
      </c>
      <c r="F224" s="62">
        <v>0.99138187</v>
      </c>
      <c r="G224" s="17">
        <v>162.61180527777776</v>
      </c>
      <c r="H224" s="18">
        <v>0.31529341666666666</v>
      </c>
      <c r="I224" s="64">
        <v>63.05162617</v>
      </c>
      <c r="J224" s="27">
        <f t="shared" si="52"/>
        <v>-15.571963333333088</v>
      </c>
      <c r="K224" s="76">
        <f t="shared" si="53"/>
        <v>18.930416666666666</v>
      </c>
      <c r="L224" s="28">
        <f t="shared" si="45"/>
        <v>24.512124882400883</v>
      </c>
      <c r="M224" s="93">
        <f t="shared" si="54"/>
        <v>148308616.70344603</v>
      </c>
      <c r="N224" s="37">
        <f t="shared" si="55"/>
        <v>402152.0989399238</v>
      </c>
      <c r="O224" s="34">
        <f t="shared" si="46"/>
        <v>14.937335696018138</v>
      </c>
      <c r="P224" s="72">
        <f t="shared" si="57"/>
        <v>0.26642123232659004</v>
      </c>
      <c r="Q224" s="74">
        <f t="shared" si="47"/>
        <v>38.537701637534035</v>
      </c>
      <c r="R224" s="68">
        <f t="shared" si="48"/>
        <v>53.47503733355217</v>
      </c>
      <c r="S224" s="80">
        <f t="shared" si="49"/>
        <v>23.600365941515896</v>
      </c>
      <c r="T224" s="83">
        <f t="shared" si="50"/>
        <v>1640.8288003608623</v>
      </c>
      <c r="U224" s="87">
        <f t="shared" si="56"/>
        <v>1747.4188911609904</v>
      </c>
    </row>
    <row r="225" spans="1:21" ht="12.75">
      <c r="A225" s="41">
        <v>39144</v>
      </c>
      <c r="B225" s="42">
        <v>0.9475637522768671</v>
      </c>
      <c r="C225" s="43">
        <f t="shared" si="51"/>
        <v>0.9475637522768671</v>
      </c>
      <c r="D225" s="17">
        <v>162.871686</v>
      </c>
      <c r="E225" s="18">
        <v>-0.00021349999999999999</v>
      </c>
      <c r="F225" s="62">
        <v>0.99138196</v>
      </c>
      <c r="G225" s="17">
        <v>162.6159858611111</v>
      </c>
      <c r="H225" s="18">
        <v>0.314907</v>
      </c>
      <c r="I225" s="64">
        <v>63.05173982</v>
      </c>
      <c r="J225" s="27">
        <f t="shared" si="52"/>
        <v>-15.342008333333865</v>
      </c>
      <c r="K225" s="76">
        <f t="shared" si="53"/>
        <v>18.90723</v>
      </c>
      <c r="L225" s="28">
        <f t="shared" si="45"/>
        <v>24.34867948517571</v>
      </c>
      <c r="M225" s="93">
        <f t="shared" si="54"/>
        <v>148308630.16725436</v>
      </c>
      <c r="N225" s="37">
        <f t="shared" si="55"/>
        <v>402152.8238155348</v>
      </c>
      <c r="O225" s="34">
        <f t="shared" si="46"/>
        <v>14.937308771989718</v>
      </c>
      <c r="P225" s="72">
        <f t="shared" si="57"/>
        <v>0.26642120814006587</v>
      </c>
      <c r="Q225" s="74">
        <f t="shared" si="47"/>
        <v>38.5375864002228</v>
      </c>
      <c r="R225" s="68">
        <f t="shared" si="48"/>
        <v>53.47489517221252</v>
      </c>
      <c r="S225" s="80">
        <f t="shared" si="49"/>
        <v>23.60027762823308</v>
      </c>
      <c r="T225" s="83">
        <f t="shared" si="50"/>
        <v>1659.9394065095667</v>
      </c>
      <c r="U225" s="87">
        <f t="shared" si="56"/>
        <v>1747.4188911575604</v>
      </c>
    </row>
    <row r="226" spans="1:21" ht="12.75">
      <c r="A226" s="41">
        <v>39144</v>
      </c>
      <c r="B226" s="42">
        <v>0.9479166666666666</v>
      </c>
      <c r="C226" s="43">
        <f t="shared" si="51"/>
        <v>0.9479166666666666</v>
      </c>
      <c r="D226" s="17">
        <v>162.87203399999999</v>
      </c>
      <c r="E226" s="18">
        <v>-0.0002134722222222222</v>
      </c>
      <c r="F226" s="62">
        <v>0.99138205</v>
      </c>
      <c r="G226" s="17">
        <v>162.62016641666668</v>
      </c>
      <c r="H226" s="18">
        <v>0.3145205833333333</v>
      </c>
      <c r="I226" s="64">
        <v>63.05185347</v>
      </c>
      <c r="J226" s="27">
        <f t="shared" si="52"/>
        <v>-15.112054999998463</v>
      </c>
      <c r="K226" s="76">
        <f t="shared" si="53"/>
        <v>18.884043333333334</v>
      </c>
      <c r="L226" s="28">
        <f t="shared" si="45"/>
        <v>24.18633915858243</v>
      </c>
      <c r="M226" s="93">
        <f t="shared" si="54"/>
        <v>148308643.63106272</v>
      </c>
      <c r="N226" s="37">
        <f t="shared" si="55"/>
        <v>402153.5486911458</v>
      </c>
      <c r="O226" s="34">
        <f t="shared" si="46"/>
        <v>14.937281848058358</v>
      </c>
      <c r="P226" s="72">
        <f t="shared" si="57"/>
        <v>0.26642118395354614</v>
      </c>
      <c r="Q226" s="74">
        <f t="shared" si="47"/>
        <v>38.53747140987471</v>
      </c>
      <c r="R226" s="68">
        <f t="shared" si="48"/>
        <v>53.474753257933074</v>
      </c>
      <c r="S226" s="80">
        <f t="shared" si="49"/>
        <v>23.600189561816354</v>
      </c>
      <c r="T226" s="83">
        <f t="shared" si="50"/>
        <v>1678.9208266069986</v>
      </c>
      <c r="U226" s="87">
        <f t="shared" si="56"/>
        <v>1747.4188911541303</v>
      </c>
    </row>
    <row r="227" spans="1:21" ht="12.75">
      <c r="A227" s="41">
        <v>39144</v>
      </c>
      <c r="B227" s="42">
        <v>0.9482581967213114</v>
      </c>
      <c r="C227" s="43">
        <f t="shared" si="51"/>
        <v>0.9482581967213114</v>
      </c>
      <c r="D227" s="17">
        <v>162.87238200000002</v>
      </c>
      <c r="E227" s="18">
        <v>-0.0002134722222222222</v>
      </c>
      <c r="F227" s="62">
        <v>0.99138213</v>
      </c>
      <c r="G227" s="17">
        <v>162.62434694444445</v>
      </c>
      <c r="H227" s="18">
        <v>0.31413416666666666</v>
      </c>
      <c r="I227" s="64">
        <v>63.05196711</v>
      </c>
      <c r="J227" s="27">
        <f t="shared" si="52"/>
        <v>-14.882103333333703</v>
      </c>
      <c r="K227" s="76">
        <f t="shared" si="53"/>
        <v>18.860858333333333</v>
      </c>
      <c r="L227" s="28">
        <f t="shared" si="45"/>
        <v>24.025127564470825</v>
      </c>
      <c r="M227" s="93">
        <f t="shared" si="54"/>
        <v>148308655.59889236</v>
      </c>
      <c r="N227" s="37">
        <f t="shared" si="55"/>
        <v>402154.2735029754</v>
      </c>
      <c r="O227" s="34">
        <f t="shared" si="46"/>
        <v>14.937254926593067</v>
      </c>
      <c r="P227" s="72">
        <f t="shared" si="57"/>
        <v>0.26642116245442116</v>
      </c>
      <c r="Q227" s="74">
        <f t="shared" si="47"/>
        <v>38.537356514059404</v>
      </c>
      <c r="R227" s="68">
        <f t="shared" si="48"/>
        <v>53.47461144065247</v>
      </c>
      <c r="S227" s="80">
        <f t="shared" si="49"/>
        <v>23.600101587466337</v>
      </c>
      <c r="T227" s="83">
        <f t="shared" si="50"/>
        <v>1697.7702737271566</v>
      </c>
      <c r="U227" s="87">
        <f t="shared" si="56"/>
        <v>1747.4188911510814</v>
      </c>
    </row>
    <row r="228" spans="1:21" ht="12.75">
      <c r="A228" s="41">
        <v>39144</v>
      </c>
      <c r="B228" s="42">
        <v>0.9486111111111111</v>
      </c>
      <c r="C228" s="43">
        <f t="shared" si="51"/>
        <v>0.9486111111111111</v>
      </c>
      <c r="D228" s="17">
        <v>162.87273</v>
      </c>
      <c r="E228" s="18">
        <v>-0.00021344444444444443</v>
      </c>
      <c r="F228" s="62">
        <v>0.99138222</v>
      </c>
      <c r="G228" s="17">
        <v>162.62852747222223</v>
      </c>
      <c r="H228" s="18">
        <v>0.3137477777777778</v>
      </c>
      <c r="I228" s="64">
        <v>63.05208074</v>
      </c>
      <c r="J228" s="27">
        <f t="shared" si="52"/>
        <v>-14.652151666665532</v>
      </c>
      <c r="K228" s="76">
        <f t="shared" si="53"/>
        <v>18.837673333333335</v>
      </c>
      <c r="L228" s="28">
        <f t="shared" si="45"/>
        <v>23.86506518548455</v>
      </c>
      <c r="M228" s="93">
        <f t="shared" si="54"/>
        <v>148308669.06270072</v>
      </c>
      <c r="N228" s="37">
        <f t="shared" si="55"/>
        <v>402154.99825102364</v>
      </c>
      <c r="O228" s="34">
        <f t="shared" si="46"/>
        <v>14.937228007593818</v>
      </c>
      <c r="P228" s="72">
        <f t="shared" si="57"/>
        <v>0.26642113826790964</v>
      </c>
      <c r="Q228" s="74">
        <f t="shared" si="47"/>
        <v>38.537242034941336</v>
      </c>
      <c r="R228" s="68">
        <f t="shared" si="48"/>
        <v>53.47447004253515</v>
      </c>
      <c r="S228" s="80">
        <f t="shared" si="49"/>
        <v>23.60001402734752</v>
      </c>
      <c r="T228" s="83">
        <f t="shared" si="50"/>
        <v>1716.4853886427782</v>
      </c>
      <c r="U228" s="87">
        <f t="shared" si="56"/>
        <v>1747.4188911476515</v>
      </c>
    </row>
    <row r="229" spans="1:21" ht="12.75">
      <c r="A229" s="117">
        <v>39144</v>
      </c>
      <c r="B229" s="171">
        <v>0.9489526411657558</v>
      </c>
      <c r="C229" s="118">
        <f t="shared" si="51"/>
        <v>0.9489526411657558</v>
      </c>
      <c r="D229" s="119">
        <v>162.87307800000002</v>
      </c>
      <c r="E229" s="120">
        <v>-0.00021341666666666666</v>
      </c>
      <c r="F229" s="121">
        <v>0.99138231</v>
      </c>
      <c r="G229" s="119">
        <v>162.63270797222222</v>
      </c>
      <c r="H229" s="120">
        <v>0.3133613611111111</v>
      </c>
      <c r="I229" s="122">
        <v>63.05219435</v>
      </c>
      <c r="J229" s="123">
        <f t="shared" si="52"/>
        <v>-14.422201666668002</v>
      </c>
      <c r="K229" s="124">
        <f t="shared" si="53"/>
        <v>18.814486666666667</v>
      </c>
      <c r="L229" s="125">
        <f t="shared" si="45"/>
        <v>23.706174991201227</v>
      </c>
      <c r="M229" s="127">
        <f t="shared" si="54"/>
        <v>148308682.52650908</v>
      </c>
      <c r="N229" s="128">
        <f t="shared" si="55"/>
        <v>402155.72287150903</v>
      </c>
      <c r="O229" s="126">
        <f t="shared" si="46"/>
        <v>14.93720109342957</v>
      </c>
      <c r="P229" s="129">
        <f t="shared" si="57"/>
        <v>0.26642111408140257</v>
      </c>
      <c r="Q229" s="130">
        <f t="shared" si="47"/>
        <v>38.53712781991644</v>
      </c>
      <c r="R229" s="131">
        <f t="shared" si="48"/>
        <v>53.474328913346014</v>
      </c>
      <c r="S229" s="132">
        <f t="shared" si="49"/>
        <v>23.59992672648687</v>
      </c>
      <c r="T229" s="133">
        <f t="shared" si="50"/>
        <v>1735.0634653495208</v>
      </c>
      <c r="U229" s="134">
        <f t="shared" si="56"/>
        <v>1747.4188911442213</v>
      </c>
    </row>
    <row r="230" spans="1:21" ht="12.75">
      <c r="A230" s="135">
        <v>39144</v>
      </c>
      <c r="B230" s="173">
        <v>0.9493055555555556</v>
      </c>
      <c r="C230" s="136">
        <f t="shared" si="51"/>
        <v>0.9493055555555556</v>
      </c>
      <c r="D230" s="137">
        <v>162.873426</v>
      </c>
      <c r="E230" s="138">
        <v>-0.00021341666666666666</v>
      </c>
      <c r="F230" s="139">
        <v>0.99138239</v>
      </c>
      <c r="G230" s="137">
        <v>162.6368884722222</v>
      </c>
      <c r="H230" s="138">
        <v>0.31297494444444446</v>
      </c>
      <c r="I230" s="140">
        <v>63.05230797</v>
      </c>
      <c r="J230" s="141">
        <f t="shared" si="52"/>
        <v>-14.192251666667062</v>
      </c>
      <c r="K230" s="142">
        <f t="shared" si="53"/>
        <v>18.79130166666667</v>
      </c>
      <c r="L230" s="143">
        <f t="shared" si="45"/>
        <v>23.54848232087228</v>
      </c>
      <c r="M230" s="145">
        <f t="shared" si="54"/>
        <v>148308694.49433872</v>
      </c>
      <c r="N230" s="146">
        <f t="shared" si="55"/>
        <v>402156.4475557758</v>
      </c>
      <c r="O230" s="144">
        <f t="shared" si="46"/>
        <v>14.93717417699333</v>
      </c>
      <c r="P230" s="147">
        <f t="shared" si="57"/>
        <v>0.26642109258228885</v>
      </c>
      <c r="Q230" s="148">
        <f t="shared" si="47"/>
        <v>38.537013682004215</v>
      </c>
      <c r="R230" s="149">
        <f t="shared" si="48"/>
        <v>53.474187858997546</v>
      </c>
      <c r="S230" s="150">
        <f t="shared" si="49"/>
        <v>23.599839505010884</v>
      </c>
      <c r="T230" s="151">
        <f t="shared" si="50"/>
        <v>1753.5015176804795</v>
      </c>
      <c r="U230" s="152">
        <f t="shared" si="56"/>
        <v>1747.4188911411727</v>
      </c>
    </row>
    <row r="231" spans="1:21" ht="12.75">
      <c r="A231" s="41">
        <v>39144</v>
      </c>
      <c r="B231" s="42">
        <v>0.9496470856102004</v>
      </c>
      <c r="C231" s="43">
        <f t="shared" si="51"/>
        <v>0.9496470856102004</v>
      </c>
      <c r="D231" s="17">
        <v>162.87377400000003</v>
      </c>
      <c r="E231" s="18">
        <v>-0.00021338888888888888</v>
      </c>
      <c r="F231" s="62">
        <v>0.99138248</v>
      </c>
      <c r="G231" s="17">
        <v>162.64106894444444</v>
      </c>
      <c r="H231" s="18">
        <v>0.3125885277777778</v>
      </c>
      <c r="I231" s="64">
        <v>63.05242157</v>
      </c>
      <c r="J231" s="27">
        <f t="shared" si="52"/>
        <v>-13.962303333335058</v>
      </c>
      <c r="K231" s="76">
        <f t="shared" si="53"/>
        <v>18.768115</v>
      </c>
      <c r="L231" s="28">
        <f t="shared" si="45"/>
        <v>23.3920097086686</v>
      </c>
      <c r="M231" s="93">
        <f t="shared" si="54"/>
        <v>148308707.95814708</v>
      </c>
      <c r="N231" s="37">
        <f t="shared" si="55"/>
        <v>402157.1721124798</v>
      </c>
      <c r="O231" s="34">
        <f t="shared" si="46"/>
        <v>14.937147265392046</v>
      </c>
      <c r="P231" s="72">
        <f t="shared" si="57"/>
        <v>0.26642106839579005</v>
      </c>
      <c r="Q231" s="74">
        <f t="shared" si="47"/>
        <v>38.536899969389566</v>
      </c>
      <c r="R231" s="68">
        <f t="shared" si="48"/>
        <v>53.47404723478161</v>
      </c>
      <c r="S231" s="80">
        <f t="shared" si="49"/>
        <v>23.59975270399752</v>
      </c>
      <c r="T231" s="83">
        <f t="shared" si="50"/>
        <v>1771.7969485748808</v>
      </c>
      <c r="U231" s="87">
        <f t="shared" si="56"/>
        <v>1747.4188911377425</v>
      </c>
    </row>
    <row r="232" spans="1:21" ht="12.75">
      <c r="A232" s="41">
        <v>39144</v>
      </c>
      <c r="B232" s="42">
        <v>0.95</v>
      </c>
      <c r="C232" s="43">
        <f t="shared" si="51"/>
        <v>0.95</v>
      </c>
      <c r="D232" s="17">
        <v>162.874122</v>
      </c>
      <c r="E232" s="18">
        <v>-0.0002133611111111111</v>
      </c>
      <c r="F232" s="62">
        <v>0.99138256</v>
      </c>
      <c r="G232" s="17">
        <v>162.64524941666667</v>
      </c>
      <c r="H232" s="18">
        <v>0.3122021111111111</v>
      </c>
      <c r="I232" s="64">
        <v>63.05253516</v>
      </c>
      <c r="J232" s="27">
        <f t="shared" si="52"/>
        <v>-13.732354999999643</v>
      </c>
      <c r="K232" s="76">
        <f t="shared" si="53"/>
        <v>18.744928333333334</v>
      </c>
      <c r="L232" s="28">
        <f t="shared" si="45"/>
        <v>23.236782116931366</v>
      </c>
      <c r="M232" s="93">
        <f t="shared" si="54"/>
        <v>148308719.92597672</v>
      </c>
      <c r="N232" s="37">
        <f t="shared" si="55"/>
        <v>402157.8966054024</v>
      </c>
      <c r="O232" s="34">
        <f t="shared" si="46"/>
        <v>14.937120356256695</v>
      </c>
      <c r="P232" s="72">
        <f t="shared" si="57"/>
        <v>0.2664210468966837</v>
      </c>
      <c r="Q232" s="74">
        <f t="shared" si="47"/>
        <v>38.536786351028766</v>
      </c>
      <c r="R232" s="68">
        <f t="shared" si="48"/>
        <v>53.473906707285465</v>
      </c>
      <c r="S232" s="80">
        <f t="shared" si="49"/>
        <v>23.59966599477207</v>
      </c>
      <c r="T232" s="83">
        <f t="shared" si="50"/>
        <v>1789.9467985213464</v>
      </c>
      <c r="U232" s="87">
        <f t="shared" si="56"/>
        <v>1747.4188911346937</v>
      </c>
    </row>
    <row r="233" spans="1:21" ht="12.75">
      <c r="A233" s="41">
        <v>39144</v>
      </c>
      <c r="B233" s="42">
        <v>0.9503415300546448</v>
      </c>
      <c r="C233" s="43">
        <f t="shared" si="51"/>
        <v>0.9503415300546448</v>
      </c>
      <c r="D233" s="17">
        <v>162.87447000000003</v>
      </c>
      <c r="E233" s="18">
        <v>-0.0002133611111111111</v>
      </c>
      <c r="F233" s="62">
        <v>0.99138265</v>
      </c>
      <c r="G233" s="17">
        <v>162.64942986111112</v>
      </c>
      <c r="H233" s="18">
        <v>0.31181566666666666</v>
      </c>
      <c r="I233" s="64">
        <v>63.05264874</v>
      </c>
      <c r="J233" s="27">
        <f t="shared" si="52"/>
        <v>-13.50240833333487</v>
      </c>
      <c r="K233" s="76">
        <f t="shared" si="53"/>
        <v>18.721741666666667</v>
      </c>
      <c r="L233" s="28">
        <f t="shared" si="45"/>
        <v>23.082825638296605</v>
      </c>
      <c r="M233" s="93">
        <f t="shared" si="54"/>
        <v>148308733.38978508</v>
      </c>
      <c r="N233" s="37">
        <f t="shared" si="55"/>
        <v>402158.6210345436</v>
      </c>
      <c r="O233" s="34">
        <f t="shared" si="46"/>
        <v>14.937093449587255</v>
      </c>
      <c r="P233" s="72">
        <f t="shared" si="57"/>
        <v>0.26642102271019324</v>
      </c>
      <c r="Q233" s="74">
        <f t="shared" si="47"/>
        <v>38.536673149453094</v>
      </c>
      <c r="R233" s="68">
        <f t="shared" si="48"/>
        <v>53.473766599040346</v>
      </c>
      <c r="S233" s="80">
        <f t="shared" si="49"/>
        <v>23.59957969986584</v>
      </c>
      <c r="T233" s="83">
        <f t="shared" si="50"/>
        <v>1807.9480519482195</v>
      </c>
      <c r="U233" s="87">
        <f t="shared" si="56"/>
        <v>1747.4188911312638</v>
      </c>
    </row>
    <row r="234" spans="1:21" ht="12.75">
      <c r="A234" s="41">
        <v>39144</v>
      </c>
      <c r="B234" s="42">
        <v>0.9506944444444444</v>
      </c>
      <c r="C234" s="43">
        <f t="shared" si="51"/>
        <v>0.9506944444444444</v>
      </c>
      <c r="D234" s="17">
        <v>162.874818</v>
      </c>
      <c r="E234" s="18">
        <v>-0.00021333333333333333</v>
      </c>
      <c r="F234" s="62">
        <v>0.99138274</v>
      </c>
      <c r="G234" s="17">
        <v>162.65361027777777</v>
      </c>
      <c r="H234" s="18">
        <v>0.31142925</v>
      </c>
      <c r="I234" s="64">
        <v>63.05276232</v>
      </c>
      <c r="J234" s="27">
        <f t="shared" si="52"/>
        <v>-13.272463333333917</v>
      </c>
      <c r="K234" s="76">
        <f t="shared" si="53"/>
        <v>18.698555</v>
      </c>
      <c r="L234" s="28">
        <f t="shared" si="45"/>
        <v>22.93016582618334</v>
      </c>
      <c r="M234" s="93">
        <f t="shared" si="54"/>
        <v>148308746.85359344</v>
      </c>
      <c r="N234" s="37">
        <f t="shared" si="55"/>
        <v>402159.3454636848</v>
      </c>
      <c r="O234" s="34">
        <f t="shared" si="46"/>
        <v>14.93706654301475</v>
      </c>
      <c r="P234" s="72">
        <f t="shared" si="57"/>
        <v>0.2664209985237071</v>
      </c>
      <c r="Q234" s="74">
        <f t="shared" si="47"/>
        <v>38.536560194794625</v>
      </c>
      <c r="R234" s="68">
        <f t="shared" si="48"/>
        <v>53.473626737809376</v>
      </c>
      <c r="S234" s="80">
        <f t="shared" si="49"/>
        <v>23.599493651779873</v>
      </c>
      <c r="T234" s="83">
        <f t="shared" si="50"/>
        <v>1825.7976990296424</v>
      </c>
      <c r="U234" s="87">
        <f t="shared" si="56"/>
        <v>1747.4188911278336</v>
      </c>
    </row>
    <row r="235" spans="1:21" ht="12.75">
      <c r="A235" s="41">
        <v>39144</v>
      </c>
      <c r="B235" s="42">
        <v>0.9510359744990892</v>
      </c>
      <c r="C235" s="43">
        <f t="shared" si="51"/>
        <v>0.9510359744990892</v>
      </c>
      <c r="D235" s="17">
        <v>162.87516600000004</v>
      </c>
      <c r="E235" s="18">
        <v>-0.00021333333333333333</v>
      </c>
      <c r="F235" s="62">
        <v>0.99138282</v>
      </c>
      <c r="G235" s="17">
        <v>162.65779069444446</v>
      </c>
      <c r="H235" s="18">
        <v>0.3110428333333333</v>
      </c>
      <c r="I235" s="64">
        <v>63.05287588</v>
      </c>
      <c r="J235" s="27">
        <f t="shared" si="52"/>
        <v>-13.04251833333467</v>
      </c>
      <c r="K235" s="76">
        <f t="shared" si="53"/>
        <v>18.67537</v>
      </c>
      <c r="L235" s="28">
        <f t="shared" si="45"/>
        <v>22.778829112445212</v>
      </c>
      <c r="M235" s="93">
        <f t="shared" si="54"/>
        <v>148308758.82142308</v>
      </c>
      <c r="N235" s="37">
        <f t="shared" si="55"/>
        <v>402160.06976526324</v>
      </c>
      <c r="O235" s="34">
        <f t="shared" si="46"/>
        <v>14.937039641277059</v>
      </c>
      <c r="P235" s="72">
        <f t="shared" si="57"/>
        <v>0.26642097702461204</v>
      </c>
      <c r="Q235" s="74">
        <f t="shared" si="47"/>
        <v>38.53644734316745</v>
      </c>
      <c r="R235" s="68">
        <f t="shared" si="48"/>
        <v>53.47348698444451</v>
      </c>
      <c r="S235" s="80">
        <f t="shared" si="49"/>
        <v>23.599407701890392</v>
      </c>
      <c r="T235" s="83">
        <f t="shared" si="50"/>
        <v>1843.4926293276894</v>
      </c>
      <c r="U235" s="87">
        <f t="shared" si="56"/>
        <v>1747.4188911247847</v>
      </c>
    </row>
    <row r="236" spans="1:21" ht="12.75">
      <c r="A236" s="41">
        <v>39144</v>
      </c>
      <c r="B236" s="42">
        <v>0.9513888888888888</v>
      </c>
      <c r="C236" s="43">
        <f t="shared" si="51"/>
        <v>0.9513888888888888</v>
      </c>
      <c r="D236" s="17">
        <v>162.875514</v>
      </c>
      <c r="E236" s="18">
        <v>-0.00021330555555555556</v>
      </c>
      <c r="F236" s="62">
        <v>0.99138291</v>
      </c>
      <c r="G236" s="17">
        <v>162.66197111111111</v>
      </c>
      <c r="H236" s="18">
        <v>0.31065641666666666</v>
      </c>
      <c r="I236" s="64">
        <v>63.05298944</v>
      </c>
      <c r="J236" s="27">
        <f t="shared" si="52"/>
        <v>-12.812573333333717</v>
      </c>
      <c r="K236" s="76">
        <f t="shared" si="53"/>
        <v>18.652183333333333</v>
      </c>
      <c r="L236" s="28">
        <f t="shared" si="45"/>
        <v>22.628839290548942</v>
      </c>
      <c r="M236" s="93">
        <f t="shared" si="54"/>
        <v>148308772.28523144</v>
      </c>
      <c r="N236" s="37">
        <f t="shared" si="55"/>
        <v>402160.7940668416</v>
      </c>
      <c r="O236" s="34">
        <f t="shared" si="46"/>
        <v>14.937012739636273</v>
      </c>
      <c r="P236" s="72">
        <f t="shared" si="57"/>
        <v>0.2664209528381342</v>
      </c>
      <c r="Q236" s="74">
        <f t="shared" si="47"/>
        <v>38.53633489941925</v>
      </c>
      <c r="R236" s="68">
        <f t="shared" si="48"/>
        <v>53.473347639055525</v>
      </c>
      <c r="S236" s="80">
        <f t="shared" si="49"/>
        <v>23.59932215978298</v>
      </c>
      <c r="T236" s="83">
        <f t="shared" si="50"/>
        <v>1861.0300947085934</v>
      </c>
      <c r="U236" s="87">
        <f t="shared" si="56"/>
        <v>1747.4188911213546</v>
      </c>
    </row>
    <row r="237" spans="1:21" ht="12.75">
      <c r="A237" s="41">
        <v>39144</v>
      </c>
      <c r="B237" s="42">
        <v>0.9517304189435336</v>
      </c>
      <c r="C237" s="43">
        <f t="shared" si="51"/>
        <v>0.9517304189435336</v>
      </c>
      <c r="D237" s="17">
        <v>162.87586199999998</v>
      </c>
      <c r="E237" s="18">
        <v>-0.00021327777777777778</v>
      </c>
      <c r="F237" s="62">
        <v>0.991383</v>
      </c>
      <c r="G237" s="17">
        <v>162.66615147222223</v>
      </c>
      <c r="H237" s="18">
        <v>0.31027</v>
      </c>
      <c r="I237" s="64">
        <v>63.05310299</v>
      </c>
      <c r="J237" s="27">
        <f t="shared" si="52"/>
        <v>-12.58263166666552</v>
      </c>
      <c r="K237" s="76">
        <f t="shared" si="53"/>
        <v>18.628996666666666</v>
      </c>
      <c r="L237" s="28">
        <f t="shared" si="45"/>
        <v>22.480226572273036</v>
      </c>
      <c r="M237" s="93">
        <f t="shared" si="54"/>
        <v>148308785.7490398</v>
      </c>
      <c r="N237" s="37">
        <f t="shared" si="55"/>
        <v>402161.5183046386</v>
      </c>
      <c r="O237" s="34">
        <f t="shared" si="46"/>
        <v>14.9369858404613</v>
      </c>
      <c r="P237" s="72">
        <f t="shared" si="57"/>
        <v>0.26642092865166084</v>
      </c>
      <c r="Q237" s="74">
        <f t="shared" si="47"/>
        <v>38.536222711317045</v>
      </c>
      <c r="R237" s="68">
        <f t="shared" si="48"/>
        <v>53.47320855177834</v>
      </c>
      <c r="S237" s="80">
        <f t="shared" si="49"/>
        <v>23.599236870855744</v>
      </c>
      <c r="T237" s="83">
        <f t="shared" si="50"/>
        <v>1878.4065417948905</v>
      </c>
      <c r="U237" s="87">
        <f t="shared" si="56"/>
        <v>1747.4188911179247</v>
      </c>
    </row>
    <row r="238" spans="1:21" ht="12.75">
      <c r="A238" s="41">
        <v>39144</v>
      </c>
      <c r="B238" s="42">
        <v>0.9520833333333334</v>
      </c>
      <c r="C238" s="43">
        <f t="shared" si="51"/>
        <v>0.9520833333333334</v>
      </c>
      <c r="D238" s="17">
        <v>162.87621000000001</v>
      </c>
      <c r="E238" s="18">
        <v>-0.00021327777777777778</v>
      </c>
      <c r="F238" s="62">
        <v>0.99138308</v>
      </c>
      <c r="G238" s="17">
        <v>162.6703318611111</v>
      </c>
      <c r="H238" s="18">
        <v>0.3098835833333333</v>
      </c>
      <c r="I238" s="64">
        <v>63.05321653</v>
      </c>
      <c r="J238" s="27">
        <f t="shared" si="52"/>
        <v>-12.352688333335209</v>
      </c>
      <c r="K238" s="76">
        <f t="shared" si="53"/>
        <v>18.605811666666668</v>
      </c>
      <c r="L238" s="28">
        <f t="shared" si="45"/>
        <v>22.333016969337145</v>
      </c>
      <c r="M238" s="93">
        <f t="shared" si="54"/>
        <v>148308797.71686944</v>
      </c>
      <c r="N238" s="37">
        <f t="shared" si="55"/>
        <v>402162.2424786542</v>
      </c>
      <c r="O238" s="34">
        <f t="shared" si="46"/>
        <v>14.93695894375213</v>
      </c>
      <c r="P238" s="72">
        <f t="shared" si="57"/>
        <v>0.26642090715257705</v>
      </c>
      <c r="Q238" s="74">
        <f t="shared" si="47"/>
        <v>38.53611061749223</v>
      </c>
      <c r="R238" s="68">
        <f t="shared" si="48"/>
        <v>53.47306956124436</v>
      </c>
      <c r="S238" s="80">
        <f t="shared" si="49"/>
        <v>23.599151673740096</v>
      </c>
      <c r="T238" s="83">
        <f t="shared" si="50"/>
        <v>1895.6189077743165</v>
      </c>
      <c r="U238" s="87">
        <f t="shared" si="56"/>
        <v>1747.4188911148758</v>
      </c>
    </row>
    <row r="239" spans="1:21" ht="12.75">
      <c r="A239" s="41">
        <v>39144</v>
      </c>
      <c r="B239" s="42">
        <v>0.9524248633879782</v>
      </c>
      <c r="C239" s="43">
        <f t="shared" si="51"/>
        <v>0.9524248633879782</v>
      </c>
      <c r="D239" s="17">
        <v>162.87655802777778</v>
      </c>
      <c r="E239" s="18">
        <v>-0.00021325</v>
      </c>
      <c r="F239" s="62">
        <v>0.99138317</v>
      </c>
      <c r="G239" s="17">
        <v>162.67451219444445</v>
      </c>
      <c r="H239" s="18">
        <v>0.30949716666666666</v>
      </c>
      <c r="I239" s="64">
        <v>63.05333006</v>
      </c>
      <c r="J239" s="27">
        <f t="shared" si="52"/>
        <v>-12.122749999999769</v>
      </c>
      <c r="K239" s="76">
        <f t="shared" si="53"/>
        <v>18.582625</v>
      </c>
      <c r="L239" s="28">
        <f t="shared" si="45"/>
        <v>22.187239307572455</v>
      </c>
      <c r="M239" s="93">
        <f t="shared" si="54"/>
        <v>148308811.1806778</v>
      </c>
      <c r="N239" s="37">
        <f t="shared" si="55"/>
        <v>402162.96658888843</v>
      </c>
      <c r="O239" s="34">
        <f t="shared" si="46"/>
        <v>14.93693204950873</v>
      </c>
      <c r="P239" s="72">
        <f t="shared" si="57"/>
        <v>0.26642088296611194</v>
      </c>
      <c r="Q239" s="74">
        <f t="shared" si="47"/>
        <v>38.53599894046371</v>
      </c>
      <c r="R239" s="68">
        <f t="shared" si="48"/>
        <v>53.47293098997244</v>
      </c>
      <c r="S239" s="80">
        <f t="shared" si="49"/>
        <v>23.599066890954983</v>
      </c>
      <c r="T239" s="83">
        <f t="shared" si="50"/>
        <v>1912.6638572049915</v>
      </c>
      <c r="U239" s="87">
        <f t="shared" si="56"/>
        <v>1747.4188911114456</v>
      </c>
    </row>
    <row r="240" spans="1:21" ht="12.75">
      <c r="A240" s="41">
        <v>39144</v>
      </c>
      <c r="B240" s="42">
        <v>0.9527777777777778</v>
      </c>
      <c r="C240" s="43">
        <f t="shared" si="51"/>
        <v>0.9527777777777778</v>
      </c>
      <c r="D240" s="17">
        <v>162.8769060277778</v>
      </c>
      <c r="E240" s="18">
        <v>-0.0002132222222222222</v>
      </c>
      <c r="F240" s="62">
        <v>0.99138325</v>
      </c>
      <c r="G240" s="17">
        <v>162.6786923611111</v>
      </c>
      <c r="H240" s="18">
        <v>0.30911075</v>
      </c>
      <c r="I240" s="64">
        <v>63.05344358</v>
      </c>
      <c r="J240" s="27">
        <f t="shared" si="52"/>
        <v>-11.892820000002189</v>
      </c>
      <c r="K240" s="76">
        <f t="shared" si="53"/>
        <v>18.559438333333333</v>
      </c>
      <c r="L240" s="28">
        <f t="shared" si="45"/>
        <v>22.04292504769106</v>
      </c>
      <c r="M240" s="93">
        <f t="shared" si="54"/>
        <v>148308823.14850745</v>
      </c>
      <c r="N240" s="37">
        <f t="shared" si="55"/>
        <v>402163.6906353412</v>
      </c>
      <c r="O240" s="34">
        <f t="shared" si="46"/>
        <v>14.936905157731069</v>
      </c>
      <c r="P240" s="72">
        <f t="shared" si="57"/>
        <v>0.2664208614670355</v>
      </c>
      <c r="Q240" s="74">
        <f t="shared" si="47"/>
        <v>38.53588735811116</v>
      </c>
      <c r="R240" s="68">
        <f t="shared" si="48"/>
        <v>53.47279251584223</v>
      </c>
      <c r="S240" s="80">
        <f t="shared" si="49"/>
        <v>23.598982200380092</v>
      </c>
      <c r="T240" s="83">
        <f t="shared" si="50"/>
        <v>1929.5376709474021</v>
      </c>
      <c r="U240" s="87">
        <f t="shared" si="56"/>
        <v>1747.418891108397</v>
      </c>
    </row>
    <row r="241" spans="1:21" ht="12.75">
      <c r="A241" s="41">
        <v>39144</v>
      </c>
      <c r="B241" s="42">
        <v>0.9531193078324226</v>
      </c>
      <c r="C241" s="43">
        <f t="shared" si="51"/>
        <v>0.9531193078324226</v>
      </c>
      <c r="D241" s="17">
        <v>162.87725402777778</v>
      </c>
      <c r="E241" s="18">
        <v>-0.0002132222222222222</v>
      </c>
      <c r="F241" s="62">
        <v>0.99138334</v>
      </c>
      <c r="G241" s="17">
        <v>162.68287269444443</v>
      </c>
      <c r="H241" s="18">
        <v>0.3087243333333333</v>
      </c>
      <c r="I241" s="64">
        <v>63.05355709</v>
      </c>
      <c r="J241" s="27">
        <f t="shared" si="52"/>
        <v>-11.662880000001223</v>
      </c>
      <c r="K241" s="76">
        <f t="shared" si="53"/>
        <v>18.53625333333333</v>
      </c>
      <c r="L241" s="28">
        <f t="shared" si="45"/>
        <v>21.900094504612483</v>
      </c>
      <c r="M241" s="93">
        <f t="shared" si="54"/>
        <v>148308836.6123158</v>
      </c>
      <c r="N241" s="37">
        <f t="shared" si="55"/>
        <v>402164.4146180126</v>
      </c>
      <c r="O241" s="34">
        <f t="shared" si="46"/>
        <v>14.936878268419132</v>
      </c>
      <c r="P241" s="72">
        <f t="shared" si="57"/>
        <v>0.26642083728057864</v>
      </c>
      <c r="Q241" s="74">
        <f t="shared" si="47"/>
        <v>38.535776191991246</v>
      </c>
      <c r="R241" s="68">
        <f t="shared" si="48"/>
        <v>53.47265446041038</v>
      </c>
      <c r="S241" s="80">
        <f t="shared" si="49"/>
        <v>23.598897923572114</v>
      </c>
      <c r="T241" s="83">
        <f t="shared" si="50"/>
        <v>1946.2380091034838</v>
      </c>
      <c r="U241" s="87">
        <f t="shared" si="56"/>
        <v>1747.4188911049669</v>
      </c>
    </row>
    <row r="242" spans="1:21" ht="12.75">
      <c r="A242" s="41">
        <v>39144</v>
      </c>
      <c r="B242" s="42">
        <v>0.9534722222222222</v>
      </c>
      <c r="C242" s="43">
        <f t="shared" si="51"/>
        <v>0.9534722222222222</v>
      </c>
      <c r="D242" s="17">
        <v>162.8776020277778</v>
      </c>
      <c r="E242" s="18">
        <v>-0.00021319444444444443</v>
      </c>
      <c r="F242" s="62">
        <v>0.99138343</v>
      </c>
      <c r="G242" s="17">
        <v>162.687053</v>
      </c>
      <c r="H242" s="18">
        <v>0.30833791666666666</v>
      </c>
      <c r="I242" s="64">
        <v>63.05367059</v>
      </c>
      <c r="J242" s="27">
        <f t="shared" si="52"/>
        <v>-11.432941666669194</v>
      </c>
      <c r="K242" s="76">
        <f t="shared" si="53"/>
        <v>18.513066666666667</v>
      </c>
      <c r="L242" s="28">
        <f t="shared" si="45"/>
        <v>21.758780502828934</v>
      </c>
      <c r="M242" s="93">
        <f t="shared" si="54"/>
        <v>148308850.07612413</v>
      </c>
      <c r="N242" s="37">
        <f t="shared" si="55"/>
        <v>402165.13853690267</v>
      </c>
      <c r="O242" s="34">
        <f t="shared" si="46"/>
        <v>14.936851381572884</v>
      </c>
      <c r="P242" s="72">
        <f t="shared" si="57"/>
        <v>0.2664208130941263</v>
      </c>
      <c r="Q242" s="74">
        <f t="shared" si="47"/>
        <v>38.53566528124971</v>
      </c>
      <c r="R242" s="68">
        <f t="shared" si="48"/>
        <v>53.4725166628226</v>
      </c>
      <c r="S242" s="80">
        <f t="shared" si="49"/>
        <v>23.598813899676827</v>
      </c>
      <c r="T242" s="83">
        <f t="shared" si="50"/>
        <v>1962.7610118122216</v>
      </c>
      <c r="U242" s="87">
        <f t="shared" si="56"/>
        <v>1747.418891101537</v>
      </c>
    </row>
    <row r="243" spans="1:21" ht="12.75">
      <c r="A243" s="41">
        <v>39144</v>
      </c>
      <c r="B243" s="42">
        <v>0.9538137522768669</v>
      </c>
      <c r="C243" s="43">
        <f t="shared" si="51"/>
        <v>0.9538137522768669</v>
      </c>
      <c r="D243" s="17">
        <v>162.87795002777779</v>
      </c>
      <c r="E243" s="18">
        <v>-0.00021316666666666665</v>
      </c>
      <c r="F243" s="62">
        <v>0.99138351</v>
      </c>
      <c r="G243" s="17">
        <v>162.69123330555556</v>
      </c>
      <c r="H243" s="18">
        <v>0.3079515</v>
      </c>
      <c r="I243" s="64">
        <v>63.05378408</v>
      </c>
      <c r="J243" s="27">
        <f t="shared" si="52"/>
        <v>-11.203003333333754</v>
      </c>
      <c r="K243" s="76">
        <f t="shared" si="53"/>
        <v>18.48988</v>
      </c>
      <c r="L243" s="28">
        <f t="shared" si="45"/>
        <v>21.6190132954534</v>
      </c>
      <c r="M243" s="93">
        <f t="shared" si="54"/>
        <v>148308862.0439538</v>
      </c>
      <c r="N243" s="37">
        <f t="shared" si="55"/>
        <v>402165.8623920112</v>
      </c>
      <c r="O243" s="34">
        <f t="shared" si="46"/>
        <v>14.936824497192307</v>
      </c>
      <c r="P243" s="72">
        <f t="shared" si="57"/>
        <v>0.2664207915950611</v>
      </c>
      <c r="Q243" s="74">
        <f t="shared" si="47"/>
        <v>38.535554464721805</v>
      </c>
      <c r="R243" s="68">
        <f t="shared" si="48"/>
        <v>53.47237896191411</v>
      </c>
      <c r="S243" s="80">
        <f t="shared" si="49"/>
        <v>23.5987299675295</v>
      </c>
      <c r="T243" s="83">
        <f t="shared" si="50"/>
        <v>1979.103119981245</v>
      </c>
      <c r="U243" s="87">
        <f t="shared" si="56"/>
        <v>1747.4188910984878</v>
      </c>
    </row>
    <row r="244" spans="1:21" ht="12.75">
      <c r="A244" s="41">
        <v>39144</v>
      </c>
      <c r="B244" s="42">
        <v>0.9541666666666666</v>
      </c>
      <c r="C244" s="43">
        <f t="shared" si="51"/>
        <v>0.9541666666666666</v>
      </c>
      <c r="D244" s="17">
        <v>162.87829802777776</v>
      </c>
      <c r="E244" s="18">
        <v>-0.00021316666666666665</v>
      </c>
      <c r="F244" s="62">
        <v>0.9913836</v>
      </c>
      <c r="G244" s="17">
        <v>162.69541358333333</v>
      </c>
      <c r="H244" s="18">
        <v>0.3075650833333333</v>
      </c>
      <c r="I244" s="64">
        <v>63.05389757</v>
      </c>
      <c r="J244" s="27">
        <f t="shared" si="52"/>
        <v>-10.973066666665545</v>
      </c>
      <c r="K244" s="76">
        <f t="shared" si="53"/>
        <v>18.466694999999998</v>
      </c>
      <c r="L244" s="28">
        <f t="shared" si="45"/>
        <v>21.48082535982029</v>
      </c>
      <c r="M244" s="93">
        <f t="shared" si="54"/>
        <v>148308875.50776216</v>
      </c>
      <c r="N244" s="37">
        <f t="shared" si="55"/>
        <v>402166.5862471198</v>
      </c>
      <c r="O244" s="34">
        <f t="shared" si="46"/>
        <v>14.9367976129085</v>
      </c>
      <c r="P244" s="72">
        <f t="shared" si="57"/>
        <v>0.266420767408617</v>
      </c>
      <c r="Q244" s="74">
        <f t="shared" si="47"/>
        <v>38.53544405641487</v>
      </c>
      <c r="R244" s="68">
        <f t="shared" si="48"/>
        <v>53.47224166932337</v>
      </c>
      <c r="S244" s="80">
        <f t="shared" si="49"/>
        <v>23.598646443506368</v>
      </c>
      <c r="T244" s="83">
        <f t="shared" si="50"/>
        <v>1995.2605701919101</v>
      </c>
      <c r="U244" s="87">
        <f t="shared" si="56"/>
        <v>1747.418891095058</v>
      </c>
    </row>
    <row r="245" spans="1:21" ht="12.75">
      <c r="A245" s="41">
        <v>39144</v>
      </c>
      <c r="B245" s="42">
        <v>0.9545081967213114</v>
      </c>
      <c r="C245" s="43">
        <f t="shared" si="51"/>
        <v>0.9545081967213114</v>
      </c>
      <c r="D245" s="17">
        <v>162.8786460277778</v>
      </c>
      <c r="E245" s="18">
        <v>-0.00021313888888888888</v>
      </c>
      <c r="F245" s="62">
        <v>0.99138369</v>
      </c>
      <c r="G245" s="17">
        <v>162.69959383333332</v>
      </c>
      <c r="H245" s="18">
        <v>0.30717863888888886</v>
      </c>
      <c r="I245" s="64">
        <v>63.05401105</v>
      </c>
      <c r="J245" s="27">
        <f t="shared" si="52"/>
        <v>-10.743131666667978</v>
      </c>
      <c r="K245" s="76">
        <f t="shared" si="53"/>
        <v>18.443506666666664</v>
      </c>
      <c r="L245" s="28">
        <f t="shared" si="45"/>
        <v>21.344242990308473</v>
      </c>
      <c r="M245" s="93">
        <f t="shared" si="54"/>
        <v>148308888.97157052</v>
      </c>
      <c r="N245" s="37">
        <f t="shared" si="55"/>
        <v>402167.31003844703</v>
      </c>
      <c r="O245" s="34">
        <f t="shared" si="46"/>
        <v>14.936770731090327</v>
      </c>
      <c r="P245" s="72">
        <f t="shared" si="57"/>
        <v>0.2664207432221772</v>
      </c>
      <c r="Q245" s="74">
        <f t="shared" si="47"/>
        <v>38.5353339033276</v>
      </c>
      <c r="R245" s="68">
        <f t="shared" si="48"/>
        <v>53.472104634417924</v>
      </c>
      <c r="S245" s="80">
        <f t="shared" si="49"/>
        <v>23.59856317223727</v>
      </c>
      <c r="T245" s="83">
        <f t="shared" si="50"/>
        <v>2011.23026708926</v>
      </c>
      <c r="U245" s="87">
        <f t="shared" si="56"/>
        <v>1747.418891091628</v>
      </c>
    </row>
    <row r="246" spans="1:21" ht="12.75">
      <c r="A246" s="41">
        <v>39144</v>
      </c>
      <c r="B246" s="42">
        <v>0.9548611111111112</v>
      </c>
      <c r="C246" s="43">
        <f t="shared" si="51"/>
        <v>0.9548611111111112</v>
      </c>
      <c r="D246" s="17">
        <v>162.87899402777776</v>
      </c>
      <c r="E246" s="18">
        <v>-0.0002131111111111111</v>
      </c>
      <c r="F246" s="62">
        <v>0.99138377</v>
      </c>
      <c r="G246" s="17">
        <v>162.70377408333331</v>
      </c>
      <c r="H246" s="18">
        <v>0.3067922222222222</v>
      </c>
      <c r="I246" s="64">
        <v>63.05412451</v>
      </c>
      <c r="J246" s="27">
        <f t="shared" si="52"/>
        <v>-10.513196666667</v>
      </c>
      <c r="K246" s="76">
        <f t="shared" si="53"/>
        <v>18.420319999999997</v>
      </c>
      <c r="L246" s="28">
        <f t="shared" si="45"/>
        <v>21.20930067848848</v>
      </c>
      <c r="M246" s="93">
        <f t="shared" si="54"/>
        <v>148308900.93940017</v>
      </c>
      <c r="N246" s="37">
        <f t="shared" si="55"/>
        <v>402168.03370221145</v>
      </c>
      <c r="O246" s="34">
        <f t="shared" si="46"/>
        <v>14.9367438541066</v>
      </c>
      <c r="P246" s="72">
        <f t="shared" si="57"/>
        <v>0.2664207217231233</v>
      </c>
      <c r="Q246" s="74">
        <f t="shared" si="47"/>
        <v>38.535223853229596</v>
      </c>
      <c r="R246" s="68">
        <f t="shared" si="48"/>
        <v>53.4719677073362</v>
      </c>
      <c r="S246" s="80">
        <f t="shared" si="49"/>
        <v>23.598479999122993</v>
      </c>
      <c r="T246" s="83">
        <f t="shared" si="50"/>
        <v>2027.0081563749445</v>
      </c>
      <c r="U246" s="87">
        <f t="shared" si="56"/>
        <v>1747.418891088579</v>
      </c>
    </row>
    <row r="247" spans="1:21" ht="12.75">
      <c r="A247" s="41">
        <v>39144</v>
      </c>
      <c r="B247" s="42">
        <v>0.9552026411657559</v>
      </c>
      <c r="C247" s="43">
        <f t="shared" si="51"/>
        <v>0.9552026411657559</v>
      </c>
      <c r="D247" s="17">
        <v>162.8793420277778</v>
      </c>
      <c r="E247" s="18">
        <v>-0.0002131111111111111</v>
      </c>
      <c r="F247" s="62">
        <v>0.99138386</v>
      </c>
      <c r="G247" s="17">
        <v>162.70795430555555</v>
      </c>
      <c r="H247" s="18">
        <v>0.3064058055555555</v>
      </c>
      <c r="I247" s="64">
        <v>63.05423797</v>
      </c>
      <c r="J247" s="27">
        <f t="shared" si="52"/>
        <v>-10.283263333334958</v>
      </c>
      <c r="K247" s="76">
        <f t="shared" si="53"/>
        <v>18.397135</v>
      </c>
      <c r="L247" s="28">
        <f t="shared" si="45"/>
        <v>21.076030734382787</v>
      </c>
      <c r="M247" s="93">
        <f t="shared" si="54"/>
        <v>148308914.40320852</v>
      </c>
      <c r="N247" s="37">
        <f t="shared" si="55"/>
        <v>402168.7573659758</v>
      </c>
      <c r="O247" s="34">
        <f t="shared" si="46"/>
        <v>14.936716977219602</v>
      </c>
      <c r="P247" s="72">
        <f t="shared" si="57"/>
        <v>0.26642069753669184</v>
      </c>
      <c r="Q247" s="74">
        <f t="shared" si="47"/>
        <v>38.53511421133456</v>
      </c>
      <c r="R247" s="68">
        <f t="shared" si="48"/>
        <v>53.47183118855416</v>
      </c>
      <c r="S247" s="80">
        <f t="shared" si="49"/>
        <v>23.598397234114955</v>
      </c>
      <c r="T247" s="83">
        <f t="shared" si="50"/>
        <v>2042.5904934311343</v>
      </c>
      <c r="U247" s="87">
        <f t="shared" si="56"/>
        <v>1747.418891085149</v>
      </c>
    </row>
    <row r="248" spans="1:21" ht="12.75">
      <c r="A248" s="41">
        <v>39144</v>
      </c>
      <c r="B248" s="42">
        <v>0.9555555555555556</v>
      </c>
      <c r="C248" s="43">
        <f t="shared" si="51"/>
        <v>0.9555555555555556</v>
      </c>
      <c r="D248" s="17">
        <v>162.87969002777777</v>
      </c>
      <c r="E248" s="18">
        <v>-0.00021308333333333333</v>
      </c>
      <c r="F248" s="62">
        <v>0.99138394</v>
      </c>
      <c r="G248" s="17">
        <v>162.71213452777778</v>
      </c>
      <c r="H248" s="18">
        <v>0.30601938888888885</v>
      </c>
      <c r="I248" s="64">
        <v>63.05435142</v>
      </c>
      <c r="J248" s="27">
        <f t="shared" si="52"/>
        <v>-10.053329999999505</v>
      </c>
      <c r="K248" s="76">
        <f t="shared" si="53"/>
        <v>18.37394833333333</v>
      </c>
      <c r="L248" s="28">
        <f t="shared" si="45"/>
        <v>20.944461297509772</v>
      </c>
      <c r="M248" s="93">
        <f t="shared" si="54"/>
        <v>148308926.37103814</v>
      </c>
      <c r="N248" s="37">
        <f t="shared" si="55"/>
        <v>402169.48096595885</v>
      </c>
      <c r="O248" s="34">
        <f t="shared" si="46"/>
        <v>14.936690102798153</v>
      </c>
      <c r="P248" s="72">
        <f t="shared" si="57"/>
        <v>0.26642067603764547</v>
      </c>
      <c r="Q248" s="74">
        <f t="shared" si="47"/>
        <v>38.535004663492515</v>
      </c>
      <c r="R248" s="68">
        <f t="shared" si="48"/>
        <v>53.47169476629067</v>
      </c>
      <c r="S248" s="80">
        <f t="shared" si="49"/>
        <v>23.598314560694362</v>
      </c>
      <c r="T248" s="83">
        <f t="shared" si="50"/>
        <v>2057.973948108653</v>
      </c>
      <c r="U248" s="87">
        <f t="shared" si="56"/>
        <v>1747.4188910821001</v>
      </c>
    </row>
    <row r="249" spans="1:21" ht="12.75">
      <c r="A249" s="41">
        <v>39144</v>
      </c>
      <c r="B249" s="42">
        <v>0.9558970856102004</v>
      </c>
      <c r="C249" s="43">
        <f t="shared" si="51"/>
        <v>0.9558970856102004</v>
      </c>
      <c r="D249" s="17">
        <v>162.8800380277778</v>
      </c>
      <c r="E249" s="18">
        <v>-0.00021305555555555555</v>
      </c>
      <c r="F249" s="62">
        <v>0.99138403</v>
      </c>
      <c r="G249" s="17">
        <v>162.71631472222222</v>
      </c>
      <c r="H249" s="18">
        <v>0.3056329722222222</v>
      </c>
      <c r="I249" s="64">
        <v>63.05446486</v>
      </c>
      <c r="J249" s="27">
        <f t="shared" si="52"/>
        <v>-9.823398333334694</v>
      </c>
      <c r="K249" s="76">
        <f t="shared" si="53"/>
        <v>18.350761666666664</v>
      </c>
      <c r="L249" s="28">
        <f t="shared" si="45"/>
        <v>20.814626876186736</v>
      </c>
      <c r="M249" s="93">
        <f t="shared" si="54"/>
        <v>148308939.8348465</v>
      </c>
      <c r="N249" s="37">
        <f t="shared" si="55"/>
        <v>402170.2045021604</v>
      </c>
      <c r="O249" s="34">
        <f t="shared" si="46"/>
        <v>14.936663230842234</v>
      </c>
      <c r="P249" s="72">
        <f t="shared" si="57"/>
        <v>0.26642065185122227</v>
      </c>
      <c r="Q249" s="74">
        <f t="shared" si="47"/>
        <v>38.534895532347285</v>
      </c>
      <c r="R249" s="68">
        <f t="shared" si="48"/>
        <v>53.47155876318952</v>
      </c>
      <c r="S249" s="80">
        <f t="shared" si="49"/>
        <v>23.59823230150505</v>
      </c>
      <c r="T249" s="83">
        <f t="shared" si="50"/>
        <v>2073.1545199597936</v>
      </c>
      <c r="U249" s="87">
        <f t="shared" si="56"/>
        <v>1747.4188910786702</v>
      </c>
    </row>
    <row r="250" spans="1:21" ht="12.75">
      <c r="A250" s="41">
        <v>39144</v>
      </c>
      <c r="B250" s="42">
        <v>0.95625</v>
      </c>
      <c r="C250" s="43">
        <f t="shared" si="51"/>
        <v>0.95625</v>
      </c>
      <c r="D250" s="17">
        <v>162.88038602777777</v>
      </c>
      <c r="E250" s="18">
        <v>-0.00021305555555555555</v>
      </c>
      <c r="F250" s="62">
        <v>0.99138412</v>
      </c>
      <c r="G250" s="17">
        <v>162.72049491666667</v>
      </c>
      <c r="H250" s="18">
        <v>0.3052465277777778</v>
      </c>
      <c r="I250" s="64">
        <v>63.05457829</v>
      </c>
      <c r="J250" s="27">
        <f t="shared" si="52"/>
        <v>-9.593466666666473</v>
      </c>
      <c r="K250" s="76">
        <f t="shared" si="53"/>
        <v>18.327575</v>
      </c>
      <c r="L250" s="28">
        <f t="shared" si="45"/>
        <v>20.686559310657284</v>
      </c>
      <c r="M250" s="93">
        <f t="shared" si="54"/>
        <v>148308953.29865485</v>
      </c>
      <c r="N250" s="37">
        <f t="shared" si="55"/>
        <v>402170.9279745806</v>
      </c>
      <c r="O250" s="34">
        <f t="shared" si="46"/>
        <v>14.936636361351812</v>
      </c>
      <c r="P250" s="72">
        <f t="shared" si="57"/>
        <v>0.2664206276648035</v>
      </c>
      <c r="Q250" s="74">
        <f t="shared" si="47"/>
        <v>38.53478665660391</v>
      </c>
      <c r="R250" s="68">
        <f t="shared" si="48"/>
        <v>53.47142301795573</v>
      </c>
      <c r="S250" s="80">
        <f t="shared" si="49"/>
        <v>23.5981502952521</v>
      </c>
      <c r="T250" s="83">
        <f t="shared" si="50"/>
        <v>2088.1284640358567</v>
      </c>
      <c r="U250" s="87">
        <f t="shared" si="56"/>
        <v>1747.4188910752403</v>
      </c>
    </row>
    <row r="251" spans="1:21" ht="12.75">
      <c r="A251" s="41">
        <v>39144</v>
      </c>
      <c r="B251" s="42">
        <v>0.9565915300546447</v>
      </c>
      <c r="C251" s="43">
        <f t="shared" si="51"/>
        <v>0.9565915300546447</v>
      </c>
      <c r="D251" s="17">
        <v>162.8807340277778</v>
      </c>
      <c r="E251" s="18">
        <v>-0.00021302777777777778</v>
      </c>
      <c r="F251" s="62">
        <v>0.9913842</v>
      </c>
      <c r="G251" s="17">
        <v>162.72467508333332</v>
      </c>
      <c r="H251" s="18">
        <v>0.3048601111111111</v>
      </c>
      <c r="I251" s="64">
        <v>63.05469172</v>
      </c>
      <c r="J251" s="27">
        <f t="shared" si="52"/>
        <v>-9.363536666668892</v>
      </c>
      <c r="K251" s="76">
        <f t="shared" si="53"/>
        <v>18.304388333333332</v>
      </c>
      <c r="L251" s="28">
        <f t="shared" si="45"/>
        <v>20.560292376496943</v>
      </c>
      <c r="M251" s="93">
        <f t="shared" si="54"/>
        <v>148308965.26648453</v>
      </c>
      <c r="N251" s="37">
        <f t="shared" si="55"/>
        <v>402171.65144700086</v>
      </c>
      <c r="O251" s="34">
        <f t="shared" si="46"/>
        <v>14.93660949195806</v>
      </c>
      <c r="P251" s="72">
        <f t="shared" si="57"/>
        <v>0.2664206061657682</v>
      </c>
      <c r="Q251" s="74">
        <f t="shared" si="47"/>
        <v>38.53467786647295</v>
      </c>
      <c r="R251" s="68">
        <f t="shared" si="48"/>
        <v>53.471287358431006</v>
      </c>
      <c r="S251" s="80">
        <f t="shared" si="49"/>
        <v>23.598068374514888</v>
      </c>
      <c r="T251" s="83">
        <f t="shared" si="50"/>
        <v>2102.891808284224</v>
      </c>
      <c r="U251" s="87">
        <f t="shared" si="56"/>
        <v>1747.4188910721912</v>
      </c>
    </row>
    <row r="252" spans="1:21" ht="12.75">
      <c r="A252" s="41">
        <v>39144</v>
      </c>
      <c r="B252" s="42">
        <v>0.9569444444444444</v>
      </c>
      <c r="C252" s="43">
        <f t="shared" si="51"/>
        <v>0.9569444444444444</v>
      </c>
      <c r="D252" s="17">
        <v>162.88108202777778</v>
      </c>
      <c r="E252" s="18">
        <v>-0.000213</v>
      </c>
      <c r="F252" s="62">
        <v>0.99138429</v>
      </c>
      <c r="G252" s="17">
        <v>162.72885525</v>
      </c>
      <c r="H252" s="18">
        <v>0.30447369444444444</v>
      </c>
      <c r="I252" s="64">
        <v>63.05480513</v>
      </c>
      <c r="J252" s="27">
        <f t="shared" si="52"/>
        <v>-9.133606666666196</v>
      </c>
      <c r="K252" s="76">
        <f t="shared" si="53"/>
        <v>18.281201666666668</v>
      </c>
      <c r="L252" s="28">
        <f t="shared" si="45"/>
        <v>20.435858649753595</v>
      </c>
      <c r="M252" s="93">
        <f t="shared" si="54"/>
        <v>148308978.73029286</v>
      </c>
      <c r="N252" s="37">
        <f t="shared" si="55"/>
        <v>402172.3747918582</v>
      </c>
      <c r="O252" s="34">
        <f t="shared" si="46"/>
        <v>14.936582627398575</v>
      </c>
      <c r="P252" s="72">
        <f t="shared" si="57"/>
        <v>0.26642058197935786</v>
      </c>
      <c r="Q252" s="74">
        <f t="shared" si="47"/>
        <v>38.534569501596735</v>
      </c>
      <c r="R252" s="68">
        <f t="shared" si="48"/>
        <v>53.471152128995314</v>
      </c>
      <c r="S252" s="80">
        <f t="shared" si="49"/>
        <v>23.59798687419816</v>
      </c>
      <c r="T252" s="83">
        <f t="shared" si="50"/>
        <v>2117.440779568411</v>
      </c>
      <c r="U252" s="87">
        <f t="shared" si="56"/>
        <v>1747.4188910687612</v>
      </c>
    </row>
    <row r="253" spans="1:21" ht="12.75">
      <c r="A253" s="41">
        <v>39144</v>
      </c>
      <c r="B253" s="42">
        <v>0.9572859744990891</v>
      </c>
      <c r="C253" s="43">
        <f t="shared" si="51"/>
        <v>0.9572859744990891</v>
      </c>
      <c r="D253" s="17">
        <v>162.8814300277778</v>
      </c>
      <c r="E253" s="18">
        <v>-0.000213</v>
      </c>
      <c r="F253" s="62">
        <v>0.99138438</v>
      </c>
      <c r="G253" s="17">
        <v>162.73303538888888</v>
      </c>
      <c r="H253" s="18">
        <v>0.3040872777777778</v>
      </c>
      <c r="I253" s="64">
        <v>63.05491854</v>
      </c>
      <c r="J253" s="27">
        <f t="shared" si="52"/>
        <v>-8.903678333335847</v>
      </c>
      <c r="K253" s="76">
        <f t="shared" si="53"/>
        <v>18.258016666666666</v>
      </c>
      <c r="L253" s="28">
        <f t="shared" si="45"/>
        <v>20.313294048034575</v>
      </c>
      <c r="M253" s="93">
        <f t="shared" si="54"/>
        <v>148308992.1941012</v>
      </c>
      <c r="N253" s="37">
        <f t="shared" si="55"/>
        <v>402173.09813671565</v>
      </c>
      <c r="O253" s="34">
        <f t="shared" si="46"/>
        <v>14.936555762935718</v>
      </c>
      <c r="P253" s="72">
        <f t="shared" si="57"/>
        <v>0.2664205577929517</v>
      </c>
      <c r="Q253" s="74">
        <f t="shared" si="47"/>
        <v>38.534461383677026</v>
      </c>
      <c r="R253" s="68">
        <f t="shared" si="48"/>
        <v>53.471017146612745</v>
      </c>
      <c r="S253" s="80">
        <f t="shared" si="49"/>
        <v>23.597905620741308</v>
      </c>
      <c r="T253" s="83">
        <f t="shared" si="50"/>
        <v>2131.771154523265</v>
      </c>
      <c r="U253" s="87">
        <f t="shared" si="56"/>
        <v>1747.4188910653313</v>
      </c>
    </row>
    <row r="254" spans="1:21" ht="12.75">
      <c r="A254" s="41">
        <v>39144</v>
      </c>
      <c r="B254" s="42">
        <v>0.9576388888888889</v>
      </c>
      <c r="C254" s="43">
        <f t="shared" si="51"/>
        <v>0.9576388888888889</v>
      </c>
      <c r="D254" s="17">
        <v>162.88177802777778</v>
      </c>
      <c r="E254" s="18">
        <v>-0.00021297222222222222</v>
      </c>
      <c r="F254" s="62">
        <v>0.99138446</v>
      </c>
      <c r="G254" s="17">
        <v>162.7372155</v>
      </c>
      <c r="H254" s="18">
        <v>0.3037008611111111</v>
      </c>
      <c r="I254" s="64">
        <v>63.05503193</v>
      </c>
      <c r="J254" s="27">
        <f t="shared" si="52"/>
        <v>-8.673751666667613</v>
      </c>
      <c r="K254" s="76">
        <f t="shared" si="53"/>
        <v>18.23483</v>
      </c>
      <c r="L254" s="28">
        <f t="shared" si="45"/>
        <v>20.192629534496188</v>
      </c>
      <c r="M254" s="93">
        <f t="shared" si="54"/>
        <v>148309004.16193086</v>
      </c>
      <c r="N254" s="37">
        <f t="shared" si="55"/>
        <v>402173.8213540102</v>
      </c>
      <c r="O254" s="34">
        <f t="shared" si="46"/>
        <v>14.936528903307055</v>
      </c>
      <c r="P254" s="72">
        <f t="shared" si="57"/>
        <v>0.2664205362939278</v>
      </c>
      <c r="Q254" s="74">
        <f t="shared" si="47"/>
        <v>38.53435336850315</v>
      </c>
      <c r="R254" s="68">
        <f t="shared" si="48"/>
        <v>53.470882271810204</v>
      </c>
      <c r="S254" s="80">
        <f t="shared" si="49"/>
        <v>23.59782446519609</v>
      </c>
      <c r="T254" s="83">
        <f t="shared" si="50"/>
        <v>2145.8792920391284</v>
      </c>
      <c r="U254" s="87">
        <f t="shared" si="56"/>
        <v>1747.4188910622825</v>
      </c>
    </row>
    <row r="255" spans="1:21" ht="12.75">
      <c r="A255" s="41">
        <v>39144</v>
      </c>
      <c r="B255" s="42">
        <v>0.9579804189435337</v>
      </c>
      <c r="C255" s="43">
        <f t="shared" si="51"/>
        <v>0.9579804189435337</v>
      </c>
      <c r="D255" s="17">
        <v>162.88212602777776</v>
      </c>
      <c r="E255" s="18">
        <v>-0.00021294444444444442</v>
      </c>
      <c r="F255" s="62">
        <v>0.99138455</v>
      </c>
      <c r="G255" s="17">
        <v>162.7413956111111</v>
      </c>
      <c r="H255" s="18">
        <v>0.30331441666666664</v>
      </c>
      <c r="I255" s="64">
        <v>63.05514532</v>
      </c>
      <c r="J255" s="27">
        <f t="shared" si="52"/>
        <v>-8.443824999999379</v>
      </c>
      <c r="K255" s="76">
        <f t="shared" si="53"/>
        <v>18.211641666666665</v>
      </c>
      <c r="L255" s="28">
        <f t="shared" si="45"/>
        <v>20.0738986211312</v>
      </c>
      <c r="M255" s="93">
        <f t="shared" si="54"/>
        <v>148309017.62573922</v>
      </c>
      <c r="N255" s="37">
        <f t="shared" si="55"/>
        <v>402174.5445713048</v>
      </c>
      <c r="O255" s="34">
        <f t="shared" si="46"/>
        <v>14.936502043774992</v>
      </c>
      <c r="P255" s="72">
        <f t="shared" si="57"/>
        <v>0.26642051210753004</v>
      </c>
      <c r="Q255" s="74">
        <f t="shared" si="47"/>
        <v>38.53424576114063</v>
      </c>
      <c r="R255" s="68">
        <f t="shared" si="48"/>
        <v>53.470747804915625</v>
      </c>
      <c r="S255" s="80">
        <f t="shared" si="49"/>
        <v>23.59774371736564</v>
      </c>
      <c r="T255" s="83">
        <f t="shared" si="50"/>
        <v>2159.761306703322</v>
      </c>
      <c r="U255" s="87">
        <f t="shared" si="56"/>
        <v>1747.4188910588525</v>
      </c>
    </row>
    <row r="256" spans="1:21" ht="12.75">
      <c r="A256" s="41">
        <v>39144</v>
      </c>
      <c r="B256" s="42">
        <v>0.9583333333333334</v>
      </c>
      <c r="C256" s="43">
        <f t="shared" si="51"/>
        <v>0.9583333333333334</v>
      </c>
      <c r="D256" s="17">
        <v>162.8824740277778</v>
      </c>
      <c r="E256" s="18">
        <v>-0.00021294444444444442</v>
      </c>
      <c r="F256" s="62">
        <v>0.99138463</v>
      </c>
      <c r="G256" s="17">
        <v>162.74557552777776</v>
      </c>
      <c r="H256" s="18">
        <v>0.302928</v>
      </c>
      <c r="I256" s="64">
        <v>63.05525869</v>
      </c>
      <c r="J256" s="27">
        <f t="shared" si="52"/>
        <v>-8.21391000000176</v>
      </c>
      <c r="K256" s="76">
        <f t="shared" si="53"/>
        <v>18.188456666666664</v>
      </c>
      <c r="L256" s="28">
        <f t="shared" si="45"/>
        <v>19.95714518314134</v>
      </c>
      <c r="M256" s="93">
        <f t="shared" si="54"/>
        <v>148309029.59356886</v>
      </c>
      <c r="N256" s="37">
        <f t="shared" si="55"/>
        <v>402175.26766103663</v>
      </c>
      <c r="O256" s="34">
        <f t="shared" si="46"/>
        <v>14.936475189077049</v>
      </c>
      <c r="P256" s="72">
        <f t="shared" si="57"/>
        <v>0.26642049060851347</v>
      </c>
      <c r="Q256" s="74">
        <f t="shared" si="47"/>
        <v>38.53413825731296</v>
      </c>
      <c r="R256" s="68">
        <f t="shared" si="48"/>
        <v>53.47061344639001</v>
      </c>
      <c r="S256" s="80">
        <f t="shared" si="49"/>
        <v>23.59766306823591</v>
      </c>
      <c r="T256" s="83">
        <f t="shared" si="50"/>
        <v>2173.412027993292</v>
      </c>
      <c r="U256" s="87">
        <f t="shared" si="56"/>
        <v>1747.4188910558034</v>
      </c>
    </row>
    <row r="257" spans="1:21" ht="12.75">
      <c r="A257" s="41">
        <v>39144</v>
      </c>
      <c r="B257" s="42">
        <v>0.9586748633879781</v>
      </c>
      <c r="C257" s="43">
        <f t="shared" si="51"/>
        <v>0.9586748633879781</v>
      </c>
      <c r="D257" s="17">
        <v>162.88282202777776</v>
      </c>
      <c r="E257" s="18">
        <v>-0.00021291666666666665</v>
      </c>
      <c r="F257" s="62">
        <v>0.99138472</v>
      </c>
      <c r="G257" s="17">
        <v>162.74975561111108</v>
      </c>
      <c r="H257" s="18">
        <v>0.3025415833333333</v>
      </c>
      <c r="I257" s="64">
        <v>63.05537206</v>
      </c>
      <c r="J257" s="27">
        <f t="shared" si="52"/>
        <v>-7.983985000000757</v>
      </c>
      <c r="K257" s="76">
        <f t="shared" si="53"/>
        <v>18.16527</v>
      </c>
      <c r="L257" s="28">
        <f t="shared" si="45"/>
        <v>19.842390414940223</v>
      </c>
      <c r="M257" s="93">
        <f t="shared" si="54"/>
        <v>148309043.05737722</v>
      </c>
      <c r="N257" s="37">
        <f t="shared" si="55"/>
        <v>402175.99075076845</v>
      </c>
      <c r="O257" s="34">
        <f t="shared" si="46"/>
        <v>14.93644833447567</v>
      </c>
      <c r="P257" s="72">
        <f t="shared" si="57"/>
        <v>0.26642046642212397</v>
      </c>
      <c r="Q257" s="74">
        <f t="shared" si="47"/>
        <v>38.53403116090034</v>
      </c>
      <c r="R257" s="68">
        <f t="shared" si="48"/>
        <v>53.47047949537601</v>
      </c>
      <c r="S257" s="80">
        <f t="shared" si="49"/>
        <v>23.59758282642467</v>
      </c>
      <c r="T257" s="83">
        <f t="shared" si="50"/>
        <v>2186.8290113909766</v>
      </c>
      <c r="U257" s="87">
        <f t="shared" si="56"/>
        <v>1747.4188910523735</v>
      </c>
    </row>
    <row r="258" spans="1:21" ht="12.75">
      <c r="A258" s="41">
        <v>39144</v>
      </c>
      <c r="B258" s="42">
        <v>0.9590277777777777</v>
      </c>
      <c r="C258" s="43">
        <f t="shared" si="51"/>
        <v>0.9590277777777777</v>
      </c>
      <c r="D258" s="17">
        <v>162.88317</v>
      </c>
      <c r="E258" s="18">
        <v>-0.00021291666666666665</v>
      </c>
      <c r="F258" s="62">
        <v>0.99138481</v>
      </c>
      <c r="G258" s="17">
        <v>162.75393566666668</v>
      </c>
      <c r="H258" s="18">
        <v>0.30215516666666664</v>
      </c>
      <c r="I258" s="64">
        <v>63.05548542</v>
      </c>
      <c r="J258" s="27">
        <f t="shared" si="52"/>
        <v>-7.754059999999754</v>
      </c>
      <c r="K258" s="76">
        <f t="shared" si="53"/>
        <v>18.142084999999998</v>
      </c>
      <c r="L258" s="28">
        <f t="shared" si="45"/>
        <v>19.729676542320128</v>
      </c>
      <c r="M258" s="93">
        <f t="shared" si="54"/>
        <v>148309056.52118558</v>
      </c>
      <c r="N258" s="37">
        <f t="shared" si="55"/>
        <v>402176.7137767188</v>
      </c>
      <c r="O258" s="34">
        <f t="shared" si="46"/>
        <v>14.936421482339602</v>
      </c>
      <c r="P258" s="72">
        <f t="shared" si="57"/>
        <v>0.2664204422357389</v>
      </c>
      <c r="Q258" s="74">
        <f t="shared" si="47"/>
        <v>38.53392432000161</v>
      </c>
      <c r="R258" s="68">
        <f t="shared" si="48"/>
        <v>53.470345802341214</v>
      </c>
      <c r="S258" s="80">
        <f t="shared" si="49"/>
        <v>23.597502837662006</v>
      </c>
      <c r="T258" s="83">
        <f t="shared" si="50"/>
        <v>2200.0072974589893</v>
      </c>
      <c r="U258" s="87">
        <f t="shared" si="56"/>
        <v>1747.4188910489434</v>
      </c>
    </row>
    <row r="259" spans="1:21" ht="12.75">
      <c r="A259" s="41">
        <v>39144</v>
      </c>
      <c r="B259" s="42">
        <v>0.9593693078324225</v>
      </c>
      <c r="C259" s="43">
        <f t="shared" si="51"/>
        <v>0.9593693078324225</v>
      </c>
      <c r="D259" s="17">
        <v>162.88351799999998</v>
      </c>
      <c r="E259" s="18">
        <v>-0.00021288888888888887</v>
      </c>
      <c r="F259" s="62">
        <v>0.99138489</v>
      </c>
      <c r="G259" s="17">
        <v>162.75811572222221</v>
      </c>
      <c r="H259" s="18">
        <v>0.30176872222222223</v>
      </c>
      <c r="I259" s="64">
        <v>63.05559877</v>
      </c>
      <c r="J259" s="27">
        <f t="shared" si="52"/>
        <v>-7.5241366666659815</v>
      </c>
      <c r="K259" s="76">
        <f t="shared" si="53"/>
        <v>18.118896666666664</v>
      </c>
      <c r="L259" s="28">
        <f t="shared" si="45"/>
        <v>19.61903475662892</v>
      </c>
      <c r="M259" s="93">
        <f t="shared" si="54"/>
        <v>148309068.48901522</v>
      </c>
      <c r="N259" s="37">
        <f t="shared" si="55"/>
        <v>402177.43673888786</v>
      </c>
      <c r="O259" s="34">
        <f t="shared" si="46"/>
        <v>14.936394632668815</v>
      </c>
      <c r="P259" s="72">
        <f t="shared" si="57"/>
        <v>0.26642042073673367</v>
      </c>
      <c r="Q259" s="74">
        <f t="shared" si="47"/>
        <v>38.53381757304072</v>
      </c>
      <c r="R259" s="68">
        <f t="shared" si="48"/>
        <v>53.47021220570954</v>
      </c>
      <c r="S259" s="80">
        <f t="shared" si="49"/>
        <v>23.597422940371906</v>
      </c>
      <c r="T259" s="83">
        <f t="shared" si="50"/>
        <v>2212.9432169044276</v>
      </c>
      <c r="U259" s="87">
        <f t="shared" si="56"/>
        <v>1747.4188910458947</v>
      </c>
    </row>
    <row r="260" spans="1:21" ht="12.75">
      <c r="A260" s="41">
        <v>39144</v>
      </c>
      <c r="B260" s="42">
        <v>0.9597222222222223</v>
      </c>
      <c r="C260" s="43">
        <f t="shared" si="51"/>
        <v>0.9597222222222223</v>
      </c>
      <c r="D260" s="17">
        <v>162.883866</v>
      </c>
      <c r="E260" s="18">
        <v>-0.0002128611111111111</v>
      </c>
      <c r="F260" s="62">
        <v>0.99138498</v>
      </c>
      <c r="G260" s="17">
        <v>162.76229575</v>
      </c>
      <c r="H260" s="18">
        <v>0.30138230555555556</v>
      </c>
      <c r="I260" s="64">
        <v>63.05571212</v>
      </c>
      <c r="J260" s="27">
        <f t="shared" si="52"/>
        <v>-7.294215000001145</v>
      </c>
      <c r="K260" s="76">
        <f t="shared" si="53"/>
        <v>18.09571</v>
      </c>
      <c r="L260" s="28">
        <f t="shared" si="45"/>
        <v>19.510504900377896</v>
      </c>
      <c r="M260" s="93">
        <f t="shared" si="54"/>
        <v>148309081.95282358</v>
      </c>
      <c r="N260" s="37">
        <f t="shared" si="55"/>
        <v>402178.15970105684</v>
      </c>
      <c r="O260" s="34">
        <f t="shared" si="46"/>
        <v>14.936367783094559</v>
      </c>
      <c r="P260" s="72">
        <f t="shared" si="57"/>
        <v>0.2664203965503568</v>
      </c>
      <c r="Q260" s="74">
        <f t="shared" si="47"/>
        <v>38.53371123421156</v>
      </c>
      <c r="R260" s="68">
        <f t="shared" si="48"/>
        <v>53.47007901730612</v>
      </c>
      <c r="S260" s="80">
        <f t="shared" si="49"/>
        <v>23.597343451117</v>
      </c>
      <c r="T260" s="83">
        <f t="shared" si="50"/>
        <v>2225.632144290783</v>
      </c>
      <c r="U260" s="87">
        <f t="shared" si="56"/>
        <v>1747.4188910424646</v>
      </c>
    </row>
    <row r="261" spans="1:21" ht="12.75">
      <c r="A261" s="41">
        <v>39144</v>
      </c>
      <c r="B261" s="42">
        <v>0.960063752276867</v>
      </c>
      <c r="C261" s="43">
        <f t="shared" si="51"/>
        <v>0.960063752276867</v>
      </c>
      <c r="D261" s="17">
        <v>162.884214</v>
      </c>
      <c r="E261" s="18">
        <v>-0.0002128611111111111</v>
      </c>
      <c r="F261" s="62">
        <v>0.99138507</v>
      </c>
      <c r="G261" s="17">
        <v>162.76647577777777</v>
      </c>
      <c r="H261" s="18">
        <v>0.3009958888888889</v>
      </c>
      <c r="I261" s="64">
        <v>63.05582545</v>
      </c>
      <c r="J261" s="27">
        <f t="shared" si="52"/>
        <v>-7.064293333332898</v>
      </c>
      <c r="K261" s="76">
        <f t="shared" si="53"/>
        <v>18.072525000000002</v>
      </c>
      <c r="L261" s="28">
        <f t="shared" si="45"/>
        <v>19.40412173842841</v>
      </c>
      <c r="M261" s="93">
        <f t="shared" si="54"/>
        <v>148309095.41663194</v>
      </c>
      <c r="N261" s="37">
        <f t="shared" si="55"/>
        <v>402178.882535663</v>
      </c>
      <c r="O261" s="34">
        <f t="shared" si="46"/>
        <v>14.936340938354272</v>
      </c>
      <c r="P261" s="72">
        <f t="shared" si="57"/>
        <v>0.26642037236398436</v>
      </c>
      <c r="Q261" s="74">
        <f t="shared" si="47"/>
        <v>38.533605159529145</v>
      </c>
      <c r="R261" s="68">
        <f t="shared" si="48"/>
        <v>53.469946097883415</v>
      </c>
      <c r="S261" s="80">
        <f t="shared" si="49"/>
        <v>23.597264221174875</v>
      </c>
      <c r="T261" s="83">
        <f t="shared" si="50"/>
        <v>2238.0699935438784</v>
      </c>
      <c r="U261" s="87">
        <f t="shared" si="56"/>
        <v>1747.4188910390346</v>
      </c>
    </row>
    <row r="262" spans="1:21" ht="12.75">
      <c r="A262" s="41">
        <v>39144</v>
      </c>
      <c r="B262" s="42">
        <v>0.9604166666666667</v>
      </c>
      <c r="C262" s="43">
        <f t="shared" si="51"/>
        <v>0.9604166666666667</v>
      </c>
      <c r="D262" s="17">
        <v>162.88456200000002</v>
      </c>
      <c r="E262" s="18">
        <v>-0.00021283333333333332</v>
      </c>
      <c r="F262" s="62">
        <v>0.99138515</v>
      </c>
      <c r="G262" s="17">
        <v>162.7706557777778</v>
      </c>
      <c r="H262" s="18">
        <v>0.30060944444444443</v>
      </c>
      <c r="I262" s="64">
        <v>63.05593877</v>
      </c>
      <c r="J262" s="27">
        <f t="shared" si="52"/>
        <v>-6.834373333333588</v>
      </c>
      <c r="K262" s="76">
        <f t="shared" si="53"/>
        <v>18.049336666666665</v>
      </c>
      <c r="L262" s="28">
        <f t="shared" si="45"/>
        <v>19.299916677881384</v>
      </c>
      <c r="M262" s="93">
        <f t="shared" si="54"/>
        <v>148309107.38446158</v>
      </c>
      <c r="N262" s="37">
        <f t="shared" si="55"/>
        <v>402179.6053064878</v>
      </c>
      <c r="O262" s="34">
        <f t="shared" si="46"/>
        <v>14.936314096079187</v>
      </c>
      <c r="P262" s="72">
        <f t="shared" si="57"/>
        <v>0.26642035086499044</v>
      </c>
      <c r="Q262" s="74">
        <f t="shared" si="47"/>
        <v>38.533499178768416</v>
      </c>
      <c r="R262" s="68">
        <f t="shared" si="48"/>
        <v>53.4698132748476</v>
      </c>
      <c r="S262" s="80">
        <f t="shared" si="49"/>
        <v>23.59718508268923</v>
      </c>
      <c r="T262" s="83">
        <f t="shared" si="50"/>
        <v>2250.2530693874382</v>
      </c>
      <c r="U262" s="87">
        <f t="shared" si="56"/>
        <v>1747.4188910359858</v>
      </c>
    </row>
    <row r="263" spans="1:21" ht="12.75">
      <c r="A263" s="41">
        <v>39144</v>
      </c>
      <c r="B263" s="42">
        <v>0.9607581967213115</v>
      </c>
      <c r="C263" s="43">
        <f t="shared" si="51"/>
        <v>0.9607581967213115</v>
      </c>
      <c r="D263" s="17">
        <v>162.88491</v>
      </c>
      <c r="E263" s="18">
        <v>-0.00021280555555555555</v>
      </c>
      <c r="F263" s="62">
        <v>0.99138524</v>
      </c>
      <c r="G263" s="17">
        <v>162.77483575000002</v>
      </c>
      <c r="H263" s="18">
        <v>0.30022302777777776</v>
      </c>
      <c r="I263" s="64">
        <v>63.05605209</v>
      </c>
      <c r="J263" s="27">
        <f t="shared" si="52"/>
        <v>-6.604454999998097</v>
      </c>
      <c r="K263" s="76">
        <f t="shared" si="53"/>
        <v>18.026149999999998</v>
      </c>
      <c r="L263" s="28">
        <f t="shared" si="45"/>
        <v>19.19792983365041</v>
      </c>
      <c r="M263" s="93">
        <f t="shared" si="54"/>
        <v>148309120.84826994</v>
      </c>
      <c r="N263" s="37">
        <f t="shared" si="55"/>
        <v>402180.3280773126</v>
      </c>
      <c r="O263" s="34">
        <f t="shared" si="46"/>
        <v>14.936287253900574</v>
      </c>
      <c r="P263" s="72">
        <f t="shared" si="57"/>
        <v>0.26642032667862625</v>
      </c>
      <c r="Q263" s="74">
        <f t="shared" si="47"/>
        <v>38.53339360612166</v>
      </c>
      <c r="R263" s="68">
        <f t="shared" si="48"/>
        <v>53.46968086002224</v>
      </c>
      <c r="S263" s="80">
        <f t="shared" si="49"/>
        <v>23.59710635222109</v>
      </c>
      <c r="T263" s="83">
        <f t="shared" si="50"/>
        <v>2262.17671443522</v>
      </c>
      <c r="U263" s="87">
        <f t="shared" si="56"/>
        <v>1747.4188910325556</v>
      </c>
    </row>
    <row r="264" spans="1:21" ht="12.75">
      <c r="A264" s="41">
        <v>39144</v>
      </c>
      <c r="B264" s="42">
        <v>0.9611111111111111</v>
      </c>
      <c r="C264" s="43">
        <f t="shared" si="51"/>
        <v>0.9611111111111111</v>
      </c>
      <c r="D264" s="17">
        <v>162.88525799999996</v>
      </c>
      <c r="E264" s="18">
        <v>-0.00021280555555555555</v>
      </c>
      <c r="F264" s="62">
        <v>0.99138532</v>
      </c>
      <c r="G264" s="17">
        <v>162.77901572222223</v>
      </c>
      <c r="H264" s="18">
        <v>0.2998366111111111</v>
      </c>
      <c r="I264" s="64">
        <v>63.0561654</v>
      </c>
      <c r="J264" s="27">
        <f t="shared" si="52"/>
        <v>-6.374536666664312</v>
      </c>
      <c r="K264" s="76">
        <f t="shared" si="53"/>
        <v>18.002964999999996</v>
      </c>
      <c r="L264" s="28">
        <f t="shared" si="45"/>
        <v>19.09819612017273</v>
      </c>
      <c r="M264" s="93">
        <f t="shared" si="54"/>
        <v>148309132.81609958</v>
      </c>
      <c r="N264" s="37">
        <f t="shared" si="55"/>
        <v>402181.050784356</v>
      </c>
      <c r="O264" s="34">
        <f t="shared" si="46"/>
        <v>14.936260414187135</v>
      </c>
      <c r="P264" s="72">
        <f t="shared" si="57"/>
        <v>0.2664203051796396</v>
      </c>
      <c r="Q264" s="74">
        <f t="shared" si="47"/>
        <v>38.53328812775017</v>
      </c>
      <c r="R264" s="68">
        <f t="shared" si="48"/>
        <v>53.4695485419373</v>
      </c>
      <c r="S264" s="80">
        <f t="shared" si="49"/>
        <v>23.597027713563033</v>
      </c>
      <c r="T264" s="83">
        <f t="shared" si="50"/>
        <v>2273.8368055052338</v>
      </c>
      <c r="U264" s="87">
        <f t="shared" si="56"/>
        <v>1747.418891029507</v>
      </c>
    </row>
    <row r="265" spans="1:21" ht="12.75">
      <c r="A265" s="41">
        <v>39144</v>
      </c>
      <c r="B265" s="42">
        <v>0.9614526411657559</v>
      </c>
      <c r="C265" s="43">
        <f t="shared" si="51"/>
        <v>0.9614526411657559</v>
      </c>
      <c r="D265" s="17">
        <v>162.885606</v>
      </c>
      <c r="E265" s="18">
        <v>-0.00021277777777777777</v>
      </c>
      <c r="F265" s="62">
        <v>0.99138541</v>
      </c>
      <c r="G265" s="17">
        <v>162.78319566666667</v>
      </c>
      <c r="H265" s="18">
        <v>0.2994501666666667</v>
      </c>
      <c r="I265" s="64">
        <v>63.05627869</v>
      </c>
      <c r="J265" s="27">
        <f t="shared" si="52"/>
        <v>-6.144619999999463</v>
      </c>
      <c r="K265" s="76">
        <f t="shared" si="53"/>
        <v>17.97977666666667</v>
      </c>
      <c r="L265" s="28">
        <f t="shared" si="45"/>
        <v>19.00074681856494</v>
      </c>
      <c r="M265" s="93">
        <f t="shared" si="54"/>
        <v>148309146.27990794</v>
      </c>
      <c r="N265" s="37">
        <f t="shared" si="55"/>
        <v>402181.77336383663</v>
      </c>
      <c r="O265" s="34">
        <f t="shared" si="46"/>
        <v>14.936233579307522</v>
      </c>
      <c r="P265" s="72">
        <f t="shared" si="57"/>
        <v>0.2664202809932838</v>
      </c>
      <c r="Q265" s="74">
        <f t="shared" si="47"/>
        <v>38.53318307435702</v>
      </c>
      <c r="R265" s="68">
        <f t="shared" si="48"/>
        <v>53.46941665366454</v>
      </c>
      <c r="S265" s="80">
        <f t="shared" si="49"/>
        <v>23.596949495049497</v>
      </c>
      <c r="T265" s="83">
        <f t="shared" si="50"/>
        <v>2285.229719874768</v>
      </c>
      <c r="U265" s="87">
        <f t="shared" si="56"/>
        <v>1747.4188910260768</v>
      </c>
    </row>
    <row r="266" spans="1:21" ht="12.75">
      <c r="A266" s="41">
        <v>39144</v>
      </c>
      <c r="B266" s="42">
        <v>0.9618055555555555</v>
      </c>
      <c r="C266" s="43">
        <f t="shared" si="51"/>
        <v>0.9618055555555555</v>
      </c>
      <c r="D266" s="17">
        <v>162.88595399999997</v>
      </c>
      <c r="E266" s="18">
        <v>-0.00021275</v>
      </c>
      <c r="F266" s="62">
        <v>0.9913855</v>
      </c>
      <c r="G266" s="17">
        <v>162.78737561111112</v>
      </c>
      <c r="H266" s="18">
        <v>0.29906375</v>
      </c>
      <c r="I266" s="64">
        <v>63.05639198</v>
      </c>
      <c r="J266" s="27">
        <f t="shared" si="52"/>
        <v>-5.914703333331204</v>
      </c>
      <c r="K266" s="76">
        <f t="shared" si="53"/>
        <v>17.95659</v>
      </c>
      <c r="L266" s="28">
        <f t="shared" si="45"/>
        <v>18.905621433582535</v>
      </c>
      <c r="M266" s="93">
        <f t="shared" si="54"/>
        <v>148309159.7437163</v>
      </c>
      <c r="N266" s="37">
        <f t="shared" si="55"/>
        <v>402182.49594331725</v>
      </c>
      <c r="O266" s="34">
        <f t="shared" si="46"/>
        <v>14.936206744524332</v>
      </c>
      <c r="P266" s="72">
        <f t="shared" si="57"/>
        <v>0.2664202568069324</v>
      </c>
      <c r="Q266" s="74">
        <f t="shared" si="47"/>
        <v>38.533078267800896</v>
      </c>
      <c r="R266" s="68">
        <f t="shared" si="48"/>
        <v>53.46928501232523</v>
      </c>
      <c r="S266" s="80">
        <f t="shared" si="49"/>
        <v>23.596871523276562</v>
      </c>
      <c r="T266" s="83">
        <f t="shared" si="50"/>
        <v>2296.350814215691</v>
      </c>
      <c r="U266" s="87">
        <f t="shared" si="56"/>
        <v>1747.418891022647</v>
      </c>
    </row>
    <row r="267" spans="1:21" ht="12.75">
      <c r="A267" s="41">
        <v>39144</v>
      </c>
      <c r="B267" s="42">
        <v>0.9621470856102002</v>
      </c>
      <c r="C267" s="43">
        <f t="shared" si="51"/>
        <v>0.9621470856102002</v>
      </c>
      <c r="D267" s="17">
        <v>162.886302</v>
      </c>
      <c r="E267" s="18">
        <v>-0.00021275</v>
      </c>
      <c r="F267" s="62">
        <v>0.99138558</v>
      </c>
      <c r="G267" s="17">
        <v>162.79155555555556</v>
      </c>
      <c r="H267" s="18">
        <v>0.29867733333333335</v>
      </c>
      <c r="I267" s="64">
        <v>63.05650526</v>
      </c>
      <c r="J267" s="27">
        <f t="shared" si="52"/>
        <v>-5.684786666666355</v>
      </c>
      <c r="K267" s="76">
        <f t="shared" si="53"/>
        <v>17.933405</v>
      </c>
      <c r="L267" s="28">
        <f t="shared" si="45"/>
        <v>18.812855211087477</v>
      </c>
      <c r="M267" s="93">
        <f t="shared" si="54"/>
        <v>148309171.71154594</v>
      </c>
      <c r="N267" s="37">
        <f t="shared" si="55"/>
        <v>402183.2184590164</v>
      </c>
      <c r="O267" s="34">
        <f t="shared" si="46"/>
        <v>14.936179912206239</v>
      </c>
      <c r="P267" s="72">
        <f t="shared" si="57"/>
        <v>0.26642023530795705</v>
      </c>
      <c r="Q267" s="74">
        <f t="shared" si="47"/>
        <v>38.532973555511234</v>
      </c>
      <c r="R267" s="68">
        <f t="shared" si="48"/>
        <v>53.469153467717476</v>
      </c>
      <c r="S267" s="80">
        <f t="shared" si="49"/>
        <v>23.596793643304995</v>
      </c>
      <c r="T267" s="83">
        <f t="shared" si="50"/>
        <v>2307.1959453486024</v>
      </c>
      <c r="U267" s="87">
        <f t="shared" si="56"/>
        <v>1747.418891019598</v>
      </c>
    </row>
    <row r="268" spans="1:21" ht="12.75">
      <c r="A268" s="41">
        <v>39144</v>
      </c>
      <c r="B268" s="42">
        <v>0.9625</v>
      </c>
      <c r="C268" s="43">
        <f t="shared" si="51"/>
        <v>0.9625</v>
      </c>
      <c r="D268" s="17">
        <v>162.88664999999997</v>
      </c>
      <c r="E268" s="18">
        <v>-0.00021272222222222222</v>
      </c>
      <c r="F268" s="62">
        <v>0.99138567</v>
      </c>
      <c r="G268" s="17">
        <v>162.79573544444443</v>
      </c>
      <c r="H268" s="18">
        <v>0.2982908888888889</v>
      </c>
      <c r="I268" s="64">
        <v>63.05661853</v>
      </c>
      <c r="J268" s="27">
        <f aca="true" t="shared" si="58" ref="J268:J280">(G268-D268)*60</f>
        <v>-5.454873333332557</v>
      </c>
      <c r="K268" s="76">
        <f t="shared" si="53"/>
        <v>17.910216666666667</v>
      </c>
      <c r="L268" s="28">
        <f t="shared" si="45"/>
        <v>18.722479400756974</v>
      </c>
      <c r="M268" s="93">
        <f t="shared" si="54"/>
        <v>148309185.1753543</v>
      </c>
      <c r="N268" s="37">
        <f t="shared" si="55"/>
        <v>402183.94091093424</v>
      </c>
      <c r="O268" s="34">
        <f t="shared" si="46"/>
        <v>14.936153082353204</v>
      </c>
      <c r="P268" s="72">
        <f t="shared" si="57"/>
        <v>0.2664202111216139</v>
      </c>
      <c r="Q268" s="74">
        <f t="shared" si="47"/>
        <v>38.532869259584025</v>
      </c>
      <c r="R268" s="68">
        <f t="shared" si="48"/>
        <v>53.46902234193723</v>
      </c>
      <c r="S268" s="80">
        <f t="shared" si="49"/>
        <v>23.59671617723082</v>
      </c>
      <c r="T268" s="83">
        <f t="shared" si="50"/>
        <v>2317.761493500948</v>
      </c>
      <c r="U268" s="87">
        <f t="shared" si="56"/>
        <v>1747.4188910161681</v>
      </c>
    </row>
    <row r="269" spans="1:21" ht="12.75">
      <c r="A269" s="41">
        <v>39144</v>
      </c>
      <c r="B269" s="42">
        <v>0.9628415300546448</v>
      </c>
      <c r="C269" s="43">
        <f t="shared" si="51"/>
        <v>0.9628415300546448</v>
      </c>
      <c r="D269" s="17">
        <v>162.886998</v>
      </c>
      <c r="E269" s="18">
        <v>-0.00021269444444444447</v>
      </c>
      <c r="F269" s="62">
        <v>0.99138576</v>
      </c>
      <c r="G269" s="17">
        <v>162.79991536111112</v>
      </c>
      <c r="H269" s="18">
        <v>0.2979044722222222</v>
      </c>
      <c r="I269" s="64">
        <v>63.0567318</v>
      </c>
      <c r="J269" s="27">
        <f t="shared" si="58"/>
        <v>-5.224958333333234</v>
      </c>
      <c r="K269" s="76">
        <f t="shared" si="53"/>
        <v>17.88703</v>
      </c>
      <c r="L269" s="28">
        <f t="shared" si="45"/>
        <v>18.634532069359725</v>
      </c>
      <c r="M269" s="93">
        <f t="shared" si="54"/>
        <v>148309198.63916266</v>
      </c>
      <c r="N269" s="37">
        <f t="shared" si="55"/>
        <v>402184.663362852</v>
      </c>
      <c r="O269" s="34">
        <f t="shared" si="46"/>
        <v>14.936126252596562</v>
      </c>
      <c r="P269" s="72">
        <f t="shared" si="57"/>
        <v>0.26642018693527514</v>
      </c>
      <c r="Q269" s="74">
        <f t="shared" si="47"/>
        <v>38.53276521044149</v>
      </c>
      <c r="R269" s="68">
        <f t="shared" si="48"/>
        <v>53.46889146303805</v>
      </c>
      <c r="S269" s="80">
        <f t="shared" si="49"/>
        <v>23.596638957844927</v>
      </c>
      <c r="T269" s="83">
        <f t="shared" si="50"/>
        <v>2328.0429841424934</v>
      </c>
      <c r="U269" s="87">
        <f t="shared" si="56"/>
        <v>1747.4188910127382</v>
      </c>
    </row>
    <row r="270" spans="1:21" ht="12.75">
      <c r="A270" s="41">
        <v>39144</v>
      </c>
      <c r="B270" s="42">
        <v>0.9631944444444445</v>
      </c>
      <c r="C270" s="43">
        <f t="shared" si="51"/>
        <v>0.9631944444444445</v>
      </c>
      <c r="D270" s="17">
        <v>162.88734599999998</v>
      </c>
      <c r="E270" s="18">
        <v>-0.00021269444444444447</v>
      </c>
      <c r="F270" s="62">
        <v>0.99138584</v>
      </c>
      <c r="G270" s="17">
        <v>162.80409522222223</v>
      </c>
      <c r="H270" s="18">
        <v>0.29751805555555555</v>
      </c>
      <c r="I270" s="64">
        <v>63.05684505</v>
      </c>
      <c r="J270" s="27">
        <f t="shared" si="58"/>
        <v>-4.995046666664962</v>
      </c>
      <c r="K270" s="76">
        <f t="shared" si="53"/>
        <v>17.863844999999998</v>
      </c>
      <c r="L270" s="28">
        <f t="shared" si="45"/>
        <v>18.549049161874656</v>
      </c>
      <c r="M270" s="93">
        <f t="shared" si="54"/>
        <v>148309210.6069923</v>
      </c>
      <c r="N270" s="37">
        <f t="shared" si="55"/>
        <v>402185.38568720705</v>
      </c>
      <c r="O270" s="34">
        <f t="shared" si="46"/>
        <v>14.936099427673588</v>
      </c>
      <c r="P270" s="72">
        <f t="shared" si="57"/>
        <v>0.26642016543631103</v>
      </c>
      <c r="Q270" s="74">
        <f t="shared" si="47"/>
        <v>38.53266126427853</v>
      </c>
      <c r="R270" s="68">
        <f t="shared" si="48"/>
        <v>53.46876069195212</v>
      </c>
      <c r="S270" s="80">
        <f t="shared" si="49"/>
        <v>23.59656183660494</v>
      </c>
      <c r="T270" s="83">
        <f t="shared" si="50"/>
        <v>2338.0361928626426</v>
      </c>
      <c r="U270" s="87">
        <f t="shared" si="56"/>
        <v>1747.418891009689</v>
      </c>
    </row>
    <row r="271" spans="1:21" ht="12.75">
      <c r="A271" s="41">
        <v>39144</v>
      </c>
      <c r="B271" s="42">
        <v>0.9635359744990892</v>
      </c>
      <c r="C271" s="43">
        <f t="shared" si="51"/>
        <v>0.9635359744990892</v>
      </c>
      <c r="D271" s="17">
        <v>162.887694</v>
      </c>
      <c r="E271" s="18">
        <v>-0.00021266666666666664</v>
      </c>
      <c r="F271" s="62">
        <v>0.99138593</v>
      </c>
      <c r="G271" s="17">
        <v>162.80827508333334</v>
      </c>
      <c r="H271" s="18">
        <v>0.2971316111111111</v>
      </c>
      <c r="I271" s="64">
        <v>63.05695829</v>
      </c>
      <c r="J271" s="27">
        <f t="shared" si="58"/>
        <v>-4.7651350000001</v>
      </c>
      <c r="K271" s="76">
        <f t="shared" si="53"/>
        <v>17.840656666666668</v>
      </c>
      <c r="L271" s="28">
        <f t="shared" si="45"/>
        <v>18.46605908194792</v>
      </c>
      <c r="M271" s="93">
        <f t="shared" si="54"/>
        <v>148309224.07080066</v>
      </c>
      <c r="N271" s="37">
        <f t="shared" si="55"/>
        <v>402186.1079477806</v>
      </c>
      <c r="O271" s="34">
        <f t="shared" si="46"/>
        <v>14.936072605215609</v>
      </c>
      <c r="P271" s="72">
        <f t="shared" si="57"/>
        <v>0.26642014124998065</v>
      </c>
      <c r="Q271" s="74">
        <f t="shared" si="47"/>
        <v>38.532557734379836</v>
      </c>
      <c r="R271" s="68">
        <f t="shared" si="48"/>
        <v>53.46863033959544</v>
      </c>
      <c r="S271" s="80">
        <f t="shared" si="49"/>
        <v>23.59648512916423</v>
      </c>
      <c r="T271" s="83">
        <f t="shared" si="50"/>
        <v>2347.7378321164324</v>
      </c>
      <c r="U271" s="87">
        <f t="shared" si="56"/>
        <v>1747.4188910062592</v>
      </c>
    </row>
    <row r="272" spans="1:21" ht="12.75">
      <c r="A272" s="41">
        <v>39144</v>
      </c>
      <c r="B272" s="42">
        <v>0.9638888888888889</v>
      </c>
      <c r="C272" s="43">
        <f t="shared" si="51"/>
        <v>0.9638888888888889</v>
      </c>
      <c r="D272" s="17">
        <v>162.88804199999998</v>
      </c>
      <c r="E272" s="18">
        <v>-0.00021263888888888887</v>
      </c>
      <c r="F272" s="62">
        <v>0.99138601</v>
      </c>
      <c r="G272" s="17">
        <v>162.81245494444445</v>
      </c>
      <c r="H272" s="18">
        <v>0.2967451944444444</v>
      </c>
      <c r="I272" s="64">
        <v>63.05707153</v>
      </c>
      <c r="J272" s="27">
        <f t="shared" si="58"/>
        <v>-4.535223333331828</v>
      </c>
      <c r="K272" s="76">
        <f t="shared" si="53"/>
        <v>17.81747</v>
      </c>
      <c r="L272" s="28">
        <f aca="true" t="shared" si="59" ref="L272:L335">DEGREES(ACOS(COS(RADIANS(J272/60))*COS(RADIANS(K272/60))))*60</f>
        <v>18.385600444726713</v>
      </c>
      <c r="M272" s="93">
        <f t="shared" si="54"/>
        <v>148309236.0386303</v>
      </c>
      <c r="N272" s="37">
        <f t="shared" si="55"/>
        <v>402186.8302083542</v>
      </c>
      <c r="O272" s="34">
        <f aca="true" t="shared" si="60" ref="O272:O335">DEGREES(ATAN($F$3/(I272*$F$5)))*60</f>
        <v>14.936045782853956</v>
      </c>
      <c r="P272" s="72">
        <f t="shared" si="57"/>
        <v>0.26642011975102387</v>
      </c>
      <c r="Q272" s="74">
        <f aca="true" t="shared" si="61" ref="Q272:Q335">DEGREES(ATAN($F$5/(COS(RADIANS(P272))*N272*COS(RADIANS(L272/60)))-TAN(RADIANS(P272))))*60</f>
        <v>38.532454290083734</v>
      </c>
      <c r="R272" s="68">
        <f aca="true" t="shared" si="62" ref="R272:R335">Q272+O272</f>
        <v>53.46850007293769</v>
      </c>
      <c r="S272" s="80">
        <f aca="true" t="shared" si="63" ref="S272:S335">Q272-O272</f>
        <v>23.59640850722978</v>
      </c>
      <c r="T272" s="83">
        <f aca="true" t="shared" si="64" ref="T272:T335">ABS(N272*SIN(RADIANS(L272/60))-($F$5/SIN(RADIANS(P272))-N272*COS(RADIANS(L272/60)))*TAN(RADIANS(P272)))</f>
        <v>2357.1433442841144</v>
      </c>
      <c r="U272" s="87">
        <f t="shared" si="56"/>
        <v>1747.4188910032103</v>
      </c>
    </row>
    <row r="273" spans="1:21" ht="12.75">
      <c r="A273" s="41">
        <v>39144</v>
      </c>
      <c r="B273" s="42">
        <v>0.9642304189435337</v>
      </c>
      <c r="C273" s="43">
        <f aca="true" t="shared" si="65" ref="C273:C336">(A273-$A$16+B273)</f>
        <v>0.9642304189435337</v>
      </c>
      <c r="D273" s="17">
        <v>162.88839000000002</v>
      </c>
      <c r="E273" s="18">
        <v>-0.00021263888888888887</v>
      </c>
      <c r="F273" s="62">
        <v>0.9913861</v>
      </c>
      <c r="G273" s="17">
        <v>162.81663458333335</v>
      </c>
      <c r="H273" s="18">
        <v>0.29635875</v>
      </c>
      <c r="I273" s="64">
        <v>63.05718475</v>
      </c>
      <c r="J273" s="27">
        <f t="shared" si="58"/>
        <v>-4.305324999999698</v>
      </c>
      <c r="K273" s="76">
        <f t="shared" si="53"/>
        <v>17.794283333333333</v>
      </c>
      <c r="L273" s="28">
        <f t="shared" si="59"/>
        <v>18.307708135160723</v>
      </c>
      <c r="M273" s="93">
        <f t="shared" si="54"/>
        <v>148309249.50243866</v>
      </c>
      <c r="N273" s="37">
        <f t="shared" si="55"/>
        <v>402187.552341365</v>
      </c>
      <c r="O273" s="34">
        <f t="shared" si="60"/>
        <v>14.936018965325871</v>
      </c>
      <c r="P273" s="72">
        <f t="shared" si="57"/>
        <v>0.26642009556470175</v>
      </c>
      <c r="Q273" s="74">
        <f t="shared" si="61"/>
        <v>38.53235127123313</v>
      </c>
      <c r="R273" s="68">
        <f t="shared" si="62"/>
        <v>53.468370236559004</v>
      </c>
      <c r="S273" s="80">
        <f t="shared" si="63"/>
        <v>23.59633230590726</v>
      </c>
      <c r="T273" s="83">
        <f t="shared" si="64"/>
        <v>2366.248685467026</v>
      </c>
      <c r="U273" s="87">
        <f t="shared" si="56"/>
        <v>1747.4188909997804</v>
      </c>
    </row>
    <row r="274" spans="1:21" ht="12.75">
      <c r="A274" s="41">
        <v>39144</v>
      </c>
      <c r="B274" s="42">
        <v>0.9645833333333332</v>
      </c>
      <c r="C274" s="43">
        <f t="shared" si="65"/>
        <v>0.9645833333333332</v>
      </c>
      <c r="D274" s="17">
        <v>162.888738</v>
      </c>
      <c r="E274" s="18">
        <v>-0.0002126111111111111</v>
      </c>
      <c r="F274" s="62">
        <v>0.99138619</v>
      </c>
      <c r="G274" s="17">
        <v>162.82081441666665</v>
      </c>
      <c r="H274" s="18">
        <v>0.29597233333333334</v>
      </c>
      <c r="I274" s="64">
        <v>63.05729797</v>
      </c>
      <c r="J274" s="27">
        <f t="shared" si="58"/>
        <v>-4.075415000000362</v>
      </c>
      <c r="K274" s="76">
        <f t="shared" si="53"/>
        <v>17.771096666666665</v>
      </c>
      <c r="L274" s="28">
        <f t="shared" si="59"/>
        <v>18.232408952523297</v>
      </c>
      <c r="M274" s="93">
        <f t="shared" si="54"/>
        <v>148309262.966247</v>
      </c>
      <c r="N274" s="37">
        <f t="shared" si="55"/>
        <v>402188.2744743758</v>
      </c>
      <c r="O274" s="34">
        <f t="shared" si="60"/>
        <v>14.935992147894094</v>
      </c>
      <c r="P274" s="72">
        <f t="shared" si="57"/>
        <v>0.266420071378384</v>
      </c>
      <c r="Q274" s="74">
        <f t="shared" si="61"/>
        <v>38.53224849881066</v>
      </c>
      <c r="R274" s="68">
        <f t="shared" si="62"/>
        <v>53.46824064670476</v>
      </c>
      <c r="S274" s="80">
        <f t="shared" si="63"/>
        <v>23.596256350916565</v>
      </c>
      <c r="T274" s="83">
        <f t="shared" si="64"/>
        <v>2375.0506985239413</v>
      </c>
      <c r="U274" s="87">
        <f t="shared" si="56"/>
        <v>1747.4188909963505</v>
      </c>
    </row>
    <row r="275" spans="1:21" ht="12.75">
      <c r="A275" s="41">
        <v>39144</v>
      </c>
      <c r="B275" s="42">
        <v>0.964924863387978</v>
      </c>
      <c r="C275" s="43">
        <f t="shared" si="65"/>
        <v>0.964924863387978</v>
      </c>
      <c r="D275" s="17">
        <v>162.88908600000002</v>
      </c>
      <c r="E275" s="18">
        <v>-0.00021258333333333331</v>
      </c>
      <c r="F275" s="62">
        <v>0.99138627</v>
      </c>
      <c r="G275" s="17">
        <v>162.82499422222222</v>
      </c>
      <c r="H275" s="18">
        <v>0.29558591666666667</v>
      </c>
      <c r="I275" s="64">
        <v>63.05741118</v>
      </c>
      <c r="J275" s="27">
        <f t="shared" si="58"/>
        <v>-3.845506666668257</v>
      </c>
      <c r="K275" s="76">
        <f t="shared" si="53"/>
        <v>17.74791</v>
      </c>
      <c r="L275" s="28">
        <f t="shared" si="59"/>
        <v>18.159738420802928</v>
      </c>
      <c r="M275" s="93">
        <f t="shared" si="54"/>
        <v>148309274.93407667</v>
      </c>
      <c r="N275" s="37">
        <f t="shared" si="55"/>
        <v>402188.99654360523</v>
      </c>
      <c r="O275" s="34">
        <f t="shared" si="60"/>
        <v>14.935965332927212</v>
      </c>
      <c r="P275" s="72">
        <f t="shared" si="57"/>
        <v>0.2664200498794385</v>
      </c>
      <c r="Q275" s="74">
        <f t="shared" si="61"/>
        <v>38.53214582051995</v>
      </c>
      <c r="R275" s="68">
        <f t="shared" si="62"/>
        <v>53.46811115344716</v>
      </c>
      <c r="S275" s="80">
        <f t="shared" si="63"/>
        <v>23.59618048759274</v>
      </c>
      <c r="T275" s="83">
        <f t="shared" si="64"/>
        <v>2383.545207524928</v>
      </c>
      <c r="U275" s="87">
        <f t="shared" si="56"/>
        <v>1747.4188909933016</v>
      </c>
    </row>
    <row r="276" spans="1:21" ht="12.75">
      <c r="A276" s="41">
        <v>39144</v>
      </c>
      <c r="B276" s="42">
        <v>0.9652777777777778</v>
      </c>
      <c r="C276" s="43">
        <f t="shared" si="65"/>
        <v>0.9652777777777778</v>
      </c>
      <c r="D276" s="17">
        <v>162.889434</v>
      </c>
      <c r="E276" s="18">
        <v>-0.00021258333333333331</v>
      </c>
      <c r="F276" s="62">
        <v>0.99138636</v>
      </c>
      <c r="G276" s="17">
        <v>162.829174</v>
      </c>
      <c r="H276" s="18">
        <v>0.2951994722222222</v>
      </c>
      <c r="I276" s="64">
        <v>63.05752437</v>
      </c>
      <c r="J276" s="27">
        <f t="shared" si="58"/>
        <v>-3.615599999999972</v>
      </c>
      <c r="K276" s="76">
        <f t="shared" si="53"/>
        <v>17.724723333333333</v>
      </c>
      <c r="L276" s="28">
        <f t="shared" si="59"/>
        <v>18.089728156253056</v>
      </c>
      <c r="M276" s="93">
        <f t="shared" si="54"/>
        <v>148309288.39788502</v>
      </c>
      <c r="N276" s="37">
        <f t="shared" si="55"/>
        <v>402189.71848527185</v>
      </c>
      <c r="O276" s="34">
        <f t="shared" si="60"/>
        <v>14.935938522793798</v>
      </c>
      <c r="P276" s="72">
        <f t="shared" si="57"/>
        <v>0.266420025693129</v>
      </c>
      <c r="Q276" s="74">
        <f t="shared" si="61"/>
        <v>38.532043567425816</v>
      </c>
      <c r="R276" s="68">
        <f t="shared" si="62"/>
        <v>53.467982090219614</v>
      </c>
      <c r="S276" s="80">
        <f t="shared" si="63"/>
        <v>23.59610504463202</v>
      </c>
      <c r="T276" s="83">
        <f t="shared" si="64"/>
        <v>2391.728550254859</v>
      </c>
      <c r="U276" s="87">
        <f t="shared" si="56"/>
        <v>1747.4188909898717</v>
      </c>
    </row>
    <row r="277" spans="1:21" ht="12.75">
      <c r="A277" s="41">
        <v>39144</v>
      </c>
      <c r="B277" s="42">
        <v>0.9656193078324226</v>
      </c>
      <c r="C277" s="43">
        <f t="shared" si="65"/>
        <v>0.9656193078324226</v>
      </c>
      <c r="D277" s="17">
        <v>162.88978199999997</v>
      </c>
      <c r="E277" s="18">
        <v>-0.00021255555555555557</v>
      </c>
      <c r="F277" s="62">
        <v>0.99138645</v>
      </c>
      <c r="G277" s="17">
        <v>162.83335377777777</v>
      </c>
      <c r="H277" s="18">
        <v>0.29481305555555554</v>
      </c>
      <c r="I277" s="64">
        <v>63.05763756</v>
      </c>
      <c r="J277" s="27">
        <f t="shared" si="58"/>
        <v>-3.3856933333316874</v>
      </c>
      <c r="K277" s="76">
        <f t="shared" si="53"/>
        <v>17.701536666666666</v>
      </c>
      <c r="L277" s="28">
        <f t="shared" si="59"/>
        <v>18.022408784594756</v>
      </c>
      <c r="M277" s="93">
        <f t="shared" si="54"/>
        <v>148309301.86169338</v>
      </c>
      <c r="N277" s="37">
        <f t="shared" si="55"/>
        <v>402190.44042693847</v>
      </c>
      <c r="O277" s="34">
        <f t="shared" si="60"/>
        <v>14.93591171275663</v>
      </c>
      <c r="P277" s="72">
        <f t="shared" si="57"/>
        <v>0.266420001506824</v>
      </c>
      <c r="Q277" s="74">
        <f t="shared" si="61"/>
        <v>38.531941560992266</v>
      </c>
      <c r="R277" s="68">
        <f t="shared" si="62"/>
        <v>53.467853273748894</v>
      </c>
      <c r="S277" s="80">
        <f t="shared" si="63"/>
        <v>23.596029848235638</v>
      </c>
      <c r="T277" s="83">
        <f t="shared" si="64"/>
        <v>2399.59712187151</v>
      </c>
      <c r="U277" s="87">
        <f t="shared" si="56"/>
        <v>1747.4188909864415</v>
      </c>
    </row>
    <row r="278" spans="1:21" ht="12.75">
      <c r="A278" s="41">
        <v>39144</v>
      </c>
      <c r="B278" s="42">
        <v>0.9659722222222222</v>
      </c>
      <c r="C278" s="43">
        <f t="shared" si="65"/>
        <v>0.9659722222222222</v>
      </c>
      <c r="D278" s="17">
        <v>162.89013</v>
      </c>
      <c r="E278" s="18">
        <v>-0.00021255555555555557</v>
      </c>
      <c r="F278" s="62">
        <v>0.99138653</v>
      </c>
      <c r="G278" s="17">
        <v>162.8375335277778</v>
      </c>
      <c r="H278" s="18">
        <v>0.2944266111111111</v>
      </c>
      <c r="I278" s="64">
        <v>63.05775075</v>
      </c>
      <c r="J278" s="27">
        <f t="shared" si="58"/>
        <v>-3.155788333332339</v>
      </c>
      <c r="K278" s="76">
        <f t="shared" si="53"/>
        <v>17.678350000000002</v>
      </c>
      <c r="L278" s="28">
        <f t="shared" si="59"/>
        <v>17.957810861590378</v>
      </c>
      <c r="M278" s="93">
        <f t="shared" si="54"/>
        <v>148309313.829523</v>
      </c>
      <c r="N278" s="37">
        <f t="shared" si="55"/>
        <v>402191.162368605</v>
      </c>
      <c r="O278" s="34">
        <f t="shared" si="60"/>
        <v>14.93588490281571</v>
      </c>
      <c r="P278" s="72">
        <f t="shared" si="57"/>
        <v>0.2664199800078898</v>
      </c>
      <c r="Q278" s="74">
        <f t="shared" si="61"/>
        <v>38.53183964002882</v>
      </c>
      <c r="R278" s="68">
        <f t="shared" si="62"/>
        <v>53.46772454284453</v>
      </c>
      <c r="S278" s="80">
        <f t="shared" si="63"/>
        <v>23.595954737213113</v>
      </c>
      <c r="T278" s="83">
        <f t="shared" si="64"/>
        <v>2407.147326966088</v>
      </c>
      <c r="U278" s="87">
        <f t="shared" si="56"/>
        <v>1747.4188909833927</v>
      </c>
    </row>
    <row r="279" spans="1:21" ht="12.75">
      <c r="A279" s="41">
        <v>39144</v>
      </c>
      <c r="B279" s="42">
        <v>0.966313752276867</v>
      </c>
      <c r="C279" s="43">
        <f t="shared" si="65"/>
        <v>0.966313752276867</v>
      </c>
      <c r="D279" s="17">
        <v>162.89047799999997</v>
      </c>
      <c r="E279" s="18">
        <v>-0.0002125277777777778</v>
      </c>
      <c r="F279" s="62">
        <v>0.99138662</v>
      </c>
      <c r="G279" s="17">
        <v>162.84171327777779</v>
      </c>
      <c r="H279" s="18">
        <v>0.29404019444444446</v>
      </c>
      <c r="I279" s="64">
        <v>63.05786392</v>
      </c>
      <c r="J279" s="27">
        <f t="shared" si="58"/>
        <v>-2.925883333331285</v>
      </c>
      <c r="K279" s="76">
        <f t="shared" si="53"/>
        <v>17.655163333333334</v>
      </c>
      <c r="L279" s="28">
        <f t="shared" si="59"/>
        <v>17.895963520912666</v>
      </c>
      <c r="M279" s="93">
        <f t="shared" si="54"/>
        <v>148309327.29333135</v>
      </c>
      <c r="N279" s="37">
        <f t="shared" si="55"/>
        <v>402191.88418270886</v>
      </c>
      <c r="O279" s="34">
        <f t="shared" si="60"/>
        <v>14.93585809770817</v>
      </c>
      <c r="P279" s="72">
        <f t="shared" si="57"/>
        <v>0.26641995582159306</v>
      </c>
      <c r="Q279" s="74">
        <f t="shared" si="61"/>
        <v>38.531738144222366</v>
      </c>
      <c r="R279" s="68">
        <f t="shared" si="62"/>
        <v>53.467596241930536</v>
      </c>
      <c r="S279" s="80">
        <f t="shared" si="63"/>
        <v>23.595880046514196</v>
      </c>
      <c r="T279" s="83">
        <f t="shared" si="64"/>
        <v>2414.375794323507</v>
      </c>
      <c r="U279" s="87">
        <f t="shared" si="56"/>
        <v>1747.4188909799627</v>
      </c>
    </row>
    <row r="280" spans="1:21" ht="12.75">
      <c r="A280" s="41">
        <v>39144</v>
      </c>
      <c r="B280" s="42">
        <v>0.9666666666666667</v>
      </c>
      <c r="C280" s="43">
        <f t="shared" si="65"/>
        <v>0.9666666666666667</v>
      </c>
      <c r="D280" s="17">
        <v>162.89082597222222</v>
      </c>
      <c r="E280" s="18">
        <v>-0.00021250000000000002</v>
      </c>
      <c r="F280" s="62">
        <v>0.9913867</v>
      </c>
      <c r="G280" s="17">
        <v>162.84589300000002</v>
      </c>
      <c r="H280" s="18">
        <v>0.29365375</v>
      </c>
      <c r="I280" s="64">
        <v>63.05797708</v>
      </c>
      <c r="J280" s="27">
        <f t="shared" si="58"/>
        <v>-2.6959783333319365</v>
      </c>
      <c r="K280" s="76">
        <f t="shared" si="53"/>
        <v>17.631975</v>
      </c>
      <c r="L280" s="28">
        <f t="shared" si="59"/>
        <v>17.836893727335518</v>
      </c>
      <c r="M280" s="93">
        <f t="shared" si="54"/>
        <v>148309339.261161</v>
      </c>
      <c r="N280" s="37">
        <f t="shared" si="55"/>
        <v>402192.60593303124</v>
      </c>
      <c r="O280" s="34">
        <f t="shared" si="60"/>
        <v>14.935831295065398</v>
      </c>
      <c r="P280" s="72">
        <f t="shared" si="57"/>
        <v>0.26641993432266625</v>
      </c>
      <c r="Q280" s="74">
        <f t="shared" si="61"/>
        <v>38.53163674236441</v>
      </c>
      <c r="R280" s="68">
        <f t="shared" si="62"/>
        <v>53.46746803742981</v>
      </c>
      <c r="S280" s="80">
        <f t="shared" si="63"/>
        <v>23.595805447299014</v>
      </c>
      <c r="T280" s="83">
        <f t="shared" si="64"/>
        <v>2421.2793291038106</v>
      </c>
      <c r="U280" s="87">
        <f t="shared" si="56"/>
        <v>1747.4188909769139</v>
      </c>
    </row>
    <row r="281" spans="1:21" ht="12.75">
      <c r="A281" s="41">
        <v>39144</v>
      </c>
      <c r="B281" s="42">
        <v>0.9670081967213114</v>
      </c>
      <c r="C281" s="43">
        <f t="shared" si="65"/>
        <v>0.9670081967213114</v>
      </c>
      <c r="D281" s="17">
        <v>162.8911739722222</v>
      </c>
      <c r="E281" s="18">
        <v>-0.00021250000000000002</v>
      </c>
      <c r="F281" s="62">
        <v>0.99138679</v>
      </c>
      <c r="G281" s="17">
        <v>162.85007269444444</v>
      </c>
      <c r="H281" s="18">
        <v>0.2932673333333333</v>
      </c>
      <c r="I281" s="64">
        <v>63.05809024</v>
      </c>
      <c r="J281" s="27">
        <f aca="true" t="shared" si="66" ref="J281:J344">(G281-D281)*60</f>
        <v>-2.4660766666653444</v>
      </c>
      <c r="K281" s="76">
        <f aca="true" t="shared" si="67" ref="K281:K344">(H281-E281)*60</f>
        <v>17.60879</v>
      </c>
      <c r="L281" s="28">
        <f t="shared" si="59"/>
        <v>17.780634583790636</v>
      </c>
      <c r="M281" s="93">
        <f aca="true" t="shared" si="68" ref="M281:M344">F281*$F$9</f>
        <v>148309352.72496936</v>
      </c>
      <c r="N281" s="37">
        <f aca="true" t="shared" si="69" ref="N281:N344">I281*$F$5</f>
        <v>402193.3276833536</v>
      </c>
      <c r="O281" s="34">
        <f t="shared" si="60"/>
        <v>14.935804492518821</v>
      </c>
      <c r="P281" s="72">
        <f t="shared" si="57"/>
        <v>0.26641991013637784</v>
      </c>
      <c r="Q281" s="74">
        <f t="shared" si="61"/>
        <v>38.53153574867994</v>
      </c>
      <c r="R281" s="68">
        <f t="shared" si="62"/>
        <v>53.46734024119876</v>
      </c>
      <c r="S281" s="80">
        <f t="shared" si="63"/>
        <v>23.595731256161123</v>
      </c>
      <c r="T281" s="83">
        <f t="shared" si="64"/>
        <v>2427.854093810611</v>
      </c>
      <c r="U281" s="87">
        <f aca="true" t="shared" si="70" ref="U281:U344">$F$3/COS(RADIANS(P281))</f>
        <v>1747.4188909734837</v>
      </c>
    </row>
    <row r="282" spans="1:21" ht="12.75">
      <c r="A282" s="41">
        <v>39144</v>
      </c>
      <c r="B282" s="42">
        <v>0.967361111111111</v>
      </c>
      <c r="C282" s="43">
        <f t="shared" si="65"/>
        <v>0.967361111111111</v>
      </c>
      <c r="D282" s="17">
        <v>162.89152197222222</v>
      </c>
      <c r="E282" s="18">
        <v>-0.00021247222222222224</v>
      </c>
      <c r="F282" s="62">
        <v>0.99138688</v>
      </c>
      <c r="G282" s="17">
        <v>162.85425238888888</v>
      </c>
      <c r="H282" s="18">
        <v>0.29288088888888886</v>
      </c>
      <c r="I282" s="64">
        <v>63.05820338</v>
      </c>
      <c r="J282" s="27">
        <f t="shared" si="66"/>
        <v>-2.2361750000004577</v>
      </c>
      <c r="K282" s="76">
        <f t="shared" si="67"/>
        <v>17.585601666666662</v>
      </c>
      <c r="L282" s="28">
        <f t="shared" si="59"/>
        <v>17.727205673587015</v>
      </c>
      <c r="M282" s="93">
        <f t="shared" si="68"/>
        <v>148309366.18877771</v>
      </c>
      <c r="N282" s="37">
        <f t="shared" si="69"/>
        <v>402194.0493061132</v>
      </c>
      <c r="O282" s="34">
        <f t="shared" si="60"/>
        <v>14.935777694805516</v>
      </c>
      <c r="P282" s="72">
        <f aca="true" t="shared" si="71" ref="P282:P345">DEGREES(ASIN(($F$7-$F$5)/M282))</f>
        <v>0.2664198859500937</v>
      </c>
      <c r="Q282" s="74">
        <f t="shared" si="61"/>
        <v>38.53143501865669</v>
      </c>
      <c r="R282" s="68">
        <f t="shared" si="62"/>
        <v>53.4672127134622</v>
      </c>
      <c r="S282" s="80">
        <f t="shared" si="63"/>
        <v>23.59565732385117</v>
      </c>
      <c r="T282" s="83">
        <f t="shared" si="64"/>
        <v>2434.0977778666665</v>
      </c>
      <c r="U282" s="87">
        <f t="shared" si="70"/>
        <v>1747.4188909700538</v>
      </c>
    </row>
    <row r="283" spans="1:21" ht="12.75">
      <c r="A283" s="41">
        <v>39144</v>
      </c>
      <c r="B283" s="42">
        <v>0.9677026411657558</v>
      </c>
      <c r="C283" s="43">
        <f t="shared" si="65"/>
        <v>0.9677026411657558</v>
      </c>
      <c r="D283" s="17">
        <v>162.8918699722222</v>
      </c>
      <c r="E283" s="18">
        <v>-0.00021244444444444446</v>
      </c>
      <c r="F283" s="62">
        <v>0.99138696</v>
      </c>
      <c r="G283" s="17">
        <v>162.85843208333333</v>
      </c>
      <c r="H283" s="18">
        <v>0.2924944722222222</v>
      </c>
      <c r="I283" s="64">
        <v>63.05831652</v>
      </c>
      <c r="J283" s="27">
        <f t="shared" si="66"/>
        <v>-2.0062733333321603</v>
      </c>
      <c r="K283" s="76">
        <f t="shared" si="67"/>
        <v>17.562414999999998</v>
      </c>
      <c r="L283" s="28">
        <f t="shared" si="59"/>
        <v>17.676637641319136</v>
      </c>
      <c r="M283" s="93">
        <f t="shared" si="68"/>
        <v>148309378.1566074</v>
      </c>
      <c r="N283" s="37">
        <f t="shared" si="69"/>
        <v>402194.7709288728</v>
      </c>
      <c r="O283" s="34">
        <f t="shared" si="60"/>
        <v>14.935750897188377</v>
      </c>
      <c r="P283" s="72">
        <f t="shared" si="71"/>
        <v>0.2664198644511781</v>
      </c>
      <c r="Q283" s="74">
        <f t="shared" si="61"/>
        <v>38.53133437419672</v>
      </c>
      <c r="R283" s="68">
        <f t="shared" si="62"/>
        <v>53.467085271385095</v>
      </c>
      <c r="S283" s="80">
        <f t="shared" si="63"/>
        <v>23.59558347700834</v>
      </c>
      <c r="T283" s="83">
        <f t="shared" si="64"/>
        <v>2440.0067741267662</v>
      </c>
      <c r="U283" s="87">
        <f t="shared" si="70"/>
        <v>1747.418890967005</v>
      </c>
    </row>
    <row r="284" spans="1:21" ht="12.75">
      <c r="A284" s="41">
        <v>39144</v>
      </c>
      <c r="B284" s="42">
        <v>0.9680555555555556</v>
      </c>
      <c r="C284" s="43">
        <f t="shared" si="65"/>
        <v>0.9680555555555556</v>
      </c>
      <c r="D284" s="17">
        <v>162.89221797222223</v>
      </c>
      <c r="E284" s="18">
        <v>-0.00021244444444444446</v>
      </c>
      <c r="F284" s="62">
        <v>0.99138705</v>
      </c>
      <c r="G284" s="17">
        <v>162.86261174999999</v>
      </c>
      <c r="H284" s="18">
        <v>0.2921080277777778</v>
      </c>
      <c r="I284" s="64">
        <v>63.05842964</v>
      </c>
      <c r="J284" s="27">
        <f t="shared" si="66"/>
        <v>-1.7763733333345044</v>
      </c>
      <c r="K284" s="76">
        <f t="shared" si="67"/>
        <v>17.539228333333334</v>
      </c>
      <c r="L284" s="28">
        <f t="shared" si="59"/>
        <v>17.628953609615216</v>
      </c>
      <c r="M284" s="93">
        <f t="shared" si="68"/>
        <v>148309391.62041572</v>
      </c>
      <c r="N284" s="37">
        <f t="shared" si="69"/>
        <v>402195.4924240696</v>
      </c>
      <c r="O284" s="34">
        <f t="shared" si="60"/>
        <v>14.935724104404438</v>
      </c>
      <c r="P284" s="72">
        <f t="shared" si="71"/>
        <v>0.2664198402649024</v>
      </c>
      <c r="Q284" s="74">
        <f t="shared" si="61"/>
        <v>38.531234154892495</v>
      </c>
      <c r="R284" s="68">
        <f t="shared" si="62"/>
        <v>53.46695825929693</v>
      </c>
      <c r="S284" s="80">
        <f t="shared" si="63"/>
        <v>23.59551005048806</v>
      </c>
      <c r="T284" s="83">
        <f t="shared" si="64"/>
        <v>2445.5784145097427</v>
      </c>
      <c r="U284" s="87">
        <f t="shared" si="70"/>
        <v>1747.418890963575</v>
      </c>
    </row>
    <row r="285" spans="1:21" ht="12.75">
      <c r="A285" s="41">
        <v>39144</v>
      </c>
      <c r="B285" s="42">
        <v>0.9683970856102003</v>
      </c>
      <c r="C285" s="43">
        <f t="shared" si="65"/>
        <v>0.9683970856102003</v>
      </c>
      <c r="D285" s="17">
        <v>162.8925659722222</v>
      </c>
      <c r="E285" s="18">
        <v>-0.0002124166666666667</v>
      </c>
      <c r="F285" s="62">
        <v>0.99138714</v>
      </c>
      <c r="G285" s="17">
        <v>162.86679138888888</v>
      </c>
      <c r="H285" s="18">
        <v>0.2917216111111111</v>
      </c>
      <c r="I285" s="64">
        <v>63.05854276</v>
      </c>
      <c r="J285" s="27">
        <f t="shared" si="66"/>
        <v>-1.5464749999989635</v>
      </c>
      <c r="K285" s="76">
        <f t="shared" si="67"/>
        <v>17.516041666666666</v>
      </c>
      <c r="L285" s="28">
        <f t="shared" si="59"/>
        <v>17.584176975266764</v>
      </c>
      <c r="M285" s="93">
        <f t="shared" si="68"/>
        <v>148309405.08422408</v>
      </c>
      <c r="N285" s="37">
        <f t="shared" si="69"/>
        <v>402196.2139192664</v>
      </c>
      <c r="O285" s="34">
        <f t="shared" si="60"/>
        <v>14.935697311716627</v>
      </c>
      <c r="P285" s="72">
        <f t="shared" si="71"/>
        <v>0.26641981607863097</v>
      </c>
      <c r="Q285" s="74">
        <f t="shared" si="61"/>
        <v>38.531134182234844</v>
      </c>
      <c r="R285" s="68">
        <f t="shared" si="62"/>
        <v>53.466831493951474</v>
      </c>
      <c r="S285" s="80">
        <f t="shared" si="63"/>
        <v>23.595436870518217</v>
      </c>
      <c r="T285" s="83">
        <f t="shared" si="64"/>
        <v>2450.8099397609158</v>
      </c>
      <c r="U285" s="87">
        <f t="shared" si="70"/>
        <v>1747.418890960145</v>
      </c>
    </row>
    <row r="286" spans="1:21" ht="12.75">
      <c r="A286" s="41">
        <v>39144</v>
      </c>
      <c r="B286" s="42">
        <v>0.96875</v>
      </c>
      <c r="C286" s="43">
        <f t="shared" si="65"/>
        <v>0.96875</v>
      </c>
      <c r="D286" s="17">
        <v>162.89291397222223</v>
      </c>
      <c r="E286" s="18">
        <v>-0.00021238888888888889</v>
      </c>
      <c r="F286" s="62">
        <v>0.99138722</v>
      </c>
      <c r="G286" s="17">
        <v>162.87097102777778</v>
      </c>
      <c r="H286" s="18">
        <v>0.29133516666666665</v>
      </c>
      <c r="I286" s="64">
        <v>63.05865587</v>
      </c>
      <c r="J286" s="27">
        <f t="shared" si="66"/>
        <v>-1.3165766666668333</v>
      </c>
      <c r="K286" s="76">
        <f t="shared" si="67"/>
        <v>17.492853333333333</v>
      </c>
      <c r="L286" s="28">
        <f t="shared" si="59"/>
        <v>17.542328149325183</v>
      </c>
      <c r="M286" s="93">
        <f t="shared" si="68"/>
        <v>148309417.05205372</v>
      </c>
      <c r="N286" s="37">
        <f t="shared" si="69"/>
        <v>402196.93535068183</v>
      </c>
      <c r="O286" s="34">
        <f t="shared" si="60"/>
        <v>14.935670521493442</v>
      </c>
      <c r="P286" s="72">
        <f t="shared" si="71"/>
        <v>0.26641979457972675</v>
      </c>
      <c r="Q286" s="74">
        <f t="shared" si="61"/>
        <v>38.53103430350383</v>
      </c>
      <c r="R286" s="68">
        <f t="shared" si="62"/>
        <v>53.46670482499727</v>
      </c>
      <c r="S286" s="80">
        <f t="shared" si="63"/>
        <v>23.595363782010388</v>
      </c>
      <c r="T286" s="83">
        <f t="shared" si="64"/>
        <v>2455.698941788048</v>
      </c>
      <c r="U286" s="87">
        <f t="shared" si="70"/>
        <v>1747.4188909570962</v>
      </c>
    </row>
    <row r="287" spans="1:21" ht="12.75">
      <c r="A287" s="41">
        <v>39144</v>
      </c>
      <c r="B287" s="42">
        <v>0.9690915300546448</v>
      </c>
      <c r="C287" s="43">
        <f t="shared" si="65"/>
        <v>0.9690915300546448</v>
      </c>
      <c r="D287" s="17">
        <v>162.8932619722222</v>
      </c>
      <c r="E287" s="18">
        <v>-0.00021238888888888889</v>
      </c>
      <c r="F287" s="62">
        <v>0.99138731</v>
      </c>
      <c r="G287" s="17">
        <v>162.8751506388889</v>
      </c>
      <c r="H287" s="18">
        <v>0.29094875</v>
      </c>
      <c r="I287" s="64">
        <v>63.05876897</v>
      </c>
      <c r="J287" s="27">
        <f t="shared" si="66"/>
        <v>-1.0866799999985233</v>
      </c>
      <c r="K287" s="76">
        <f t="shared" si="67"/>
        <v>17.469668333333335</v>
      </c>
      <c r="L287" s="28">
        <f t="shared" si="59"/>
        <v>17.503433232806366</v>
      </c>
      <c r="M287" s="93">
        <f t="shared" si="68"/>
        <v>148309430.51586208</v>
      </c>
      <c r="N287" s="37">
        <f t="shared" si="69"/>
        <v>402197.65671831585</v>
      </c>
      <c r="O287" s="34">
        <f t="shared" si="60"/>
        <v>14.935643733734867</v>
      </c>
      <c r="P287" s="72">
        <f t="shared" si="71"/>
        <v>0.26641977039346365</v>
      </c>
      <c r="Q287" s="74">
        <f t="shared" si="61"/>
        <v>38.53093484153605</v>
      </c>
      <c r="R287" s="68">
        <f t="shared" si="62"/>
        <v>53.466578575270916</v>
      </c>
      <c r="S287" s="80">
        <f t="shared" si="63"/>
        <v>23.595291107801184</v>
      </c>
      <c r="T287" s="83">
        <f t="shared" si="64"/>
        <v>2460.242402784197</v>
      </c>
      <c r="U287" s="87">
        <f t="shared" si="70"/>
        <v>1747.4188909536663</v>
      </c>
    </row>
    <row r="288" spans="1:21" ht="12.75">
      <c r="A288" s="41">
        <v>39144</v>
      </c>
      <c r="B288" s="42">
        <v>0.9694444444444444</v>
      </c>
      <c r="C288" s="43">
        <f t="shared" si="65"/>
        <v>0.9694444444444444</v>
      </c>
      <c r="D288" s="17">
        <v>162.89360997222224</v>
      </c>
      <c r="E288" s="18">
        <v>-0.0002123611111111111</v>
      </c>
      <c r="F288" s="62">
        <v>0.99138739</v>
      </c>
      <c r="G288" s="17">
        <v>162.87933025</v>
      </c>
      <c r="H288" s="18">
        <v>0.29056230555555557</v>
      </c>
      <c r="I288" s="64">
        <v>63.05888207</v>
      </c>
      <c r="J288" s="27">
        <f t="shared" si="66"/>
        <v>-0.8567833333336239</v>
      </c>
      <c r="K288" s="76">
        <f t="shared" si="67"/>
        <v>17.44648</v>
      </c>
      <c r="L288" s="28">
        <f t="shared" si="59"/>
        <v>17.467505138609912</v>
      </c>
      <c r="M288" s="93">
        <f t="shared" si="68"/>
        <v>148309442.48369172</v>
      </c>
      <c r="N288" s="37">
        <f t="shared" si="69"/>
        <v>402198.37808594987</v>
      </c>
      <c r="O288" s="34">
        <f t="shared" si="60"/>
        <v>14.935616946072377</v>
      </c>
      <c r="P288" s="72">
        <f t="shared" si="71"/>
        <v>0.2664197488945668</v>
      </c>
      <c r="Q288" s="74">
        <f t="shared" si="61"/>
        <v>38.530835464709924</v>
      </c>
      <c r="R288" s="68">
        <f t="shared" si="62"/>
        <v>53.4664524107823</v>
      </c>
      <c r="S288" s="80">
        <f t="shared" si="63"/>
        <v>23.595218518637544</v>
      </c>
      <c r="T288" s="83">
        <f t="shared" si="64"/>
        <v>2464.4387717393765</v>
      </c>
      <c r="U288" s="87">
        <f t="shared" si="70"/>
        <v>1747.4188909506174</v>
      </c>
    </row>
    <row r="289" spans="1:21" ht="12.75">
      <c r="A289" s="41">
        <v>39144</v>
      </c>
      <c r="B289" s="42">
        <v>0.9697859744990892</v>
      </c>
      <c r="C289" s="43">
        <f t="shared" si="65"/>
        <v>0.9697859744990892</v>
      </c>
      <c r="D289" s="17">
        <v>162.8939579722222</v>
      </c>
      <c r="E289" s="18">
        <v>-0.00021233333333333334</v>
      </c>
      <c r="F289" s="62">
        <v>0.99138748</v>
      </c>
      <c r="G289" s="17">
        <v>162.88350983333333</v>
      </c>
      <c r="H289" s="18">
        <v>0.2901758888888889</v>
      </c>
      <c r="I289" s="64">
        <v>63.05899515</v>
      </c>
      <c r="J289" s="27">
        <f t="shared" si="66"/>
        <v>-0.6268883333325448</v>
      </c>
      <c r="K289" s="76">
        <f t="shared" si="67"/>
        <v>17.423293333333334</v>
      </c>
      <c r="L289" s="28">
        <f t="shared" si="59"/>
        <v>17.4345672788146</v>
      </c>
      <c r="M289" s="93">
        <f t="shared" si="68"/>
        <v>148309455.94750008</v>
      </c>
      <c r="N289" s="37">
        <f t="shared" si="69"/>
        <v>402199.09932602104</v>
      </c>
      <c r="O289" s="34">
        <f t="shared" si="60"/>
        <v>14.93559016324294</v>
      </c>
      <c r="P289" s="72">
        <f t="shared" si="71"/>
        <v>0.26641972470831193</v>
      </c>
      <c r="Q289" s="74">
        <f t="shared" si="61"/>
        <v>38.5307365131468</v>
      </c>
      <c r="R289" s="68">
        <f t="shared" si="62"/>
        <v>53.46632667638974</v>
      </c>
      <c r="S289" s="80">
        <f t="shared" si="63"/>
        <v>23.595146349903857</v>
      </c>
      <c r="T289" s="83">
        <f t="shared" si="64"/>
        <v>2468.285346650292</v>
      </c>
      <c r="U289" s="87">
        <f t="shared" si="70"/>
        <v>1747.4188909471875</v>
      </c>
    </row>
    <row r="290" spans="1:21" ht="12.75">
      <c r="A290" s="41">
        <v>39144</v>
      </c>
      <c r="B290" s="42">
        <v>0.970138888888889</v>
      </c>
      <c r="C290" s="43">
        <f t="shared" si="65"/>
        <v>0.970138888888889</v>
      </c>
      <c r="D290" s="17">
        <v>162.89430597222224</v>
      </c>
      <c r="E290" s="18">
        <v>-0.00021233333333333334</v>
      </c>
      <c r="F290" s="62">
        <v>0.99138757</v>
      </c>
      <c r="G290" s="17">
        <v>162.8876892222222</v>
      </c>
      <c r="H290" s="18">
        <v>0.28978944444444443</v>
      </c>
      <c r="I290" s="64">
        <v>63.05910822</v>
      </c>
      <c r="J290" s="27">
        <f t="shared" si="66"/>
        <v>-0.39700500000208194</v>
      </c>
      <c r="K290" s="76">
        <f t="shared" si="67"/>
        <v>17.400106666666666</v>
      </c>
      <c r="L290" s="28">
        <f t="shared" si="59"/>
        <v>17.40463511929606</v>
      </c>
      <c r="M290" s="93">
        <f t="shared" si="68"/>
        <v>148309469.41130844</v>
      </c>
      <c r="N290" s="37">
        <f t="shared" si="69"/>
        <v>402199.8205023108</v>
      </c>
      <c r="O290" s="34">
        <f t="shared" si="60"/>
        <v>14.935563382878032</v>
      </c>
      <c r="P290" s="72">
        <f t="shared" si="71"/>
        <v>0.26641970052206154</v>
      </c>
      <c r="Q290" s="74">
        <f t="shared" si="61"/>
        <v>38.53063781686629</v>
      </c>
      <c r="R290" s="68">
        <f t="shared" si="62"/>
        <v>53.46620119974432</v>
      </c>
      <c r="S290" s="80">
        <f t="shared" si="63"/>
        <v>23.59507443398826</v>
      </c>
      <c r="T290" s="83">
        <f t="shared" si="64"/>
        <v>2471.7802966832633</v>
      </c>
      <c r="U290" s="87">
        <f t="shared" si="70"/>
        <v>1747.4188909437576</v>
      </c>
    </row>
    <row r="291" spans="1:21" ht="12.75">
      <c r="A291" s="41">
        <v>39144</v>
      </c>
      <c r="B291" s="42">
        <v>0.9704804189435338</v>
      </c>
      <c r="C291" s="43">
        <f t="shared" si="65"/>
        <v>0.9704804189435338</v>
      </c>
      <c r="D291" s="17">
        <v>162.89465397222222</v>
      </c>
      <c r="E291" s="18">
        <v>-0.00021230555555555556</v>
      </c>
      <c r="F291" s="62">
        <v>0.99138765</v>
      </c>
      <c r="G291" s="17">
        <v>162.89186877777777</v>
      </c>
      <c r="H291" s="18">
        <v>0.28940302777777777</v>
      </c>
      <c r="I291" s="64">
        <v>63.05922128</v>
      </c>
      <c r="J291" s="27">
        <f t="shared" si="66"/>
        <v>-0.16711166666652844</v>
      </c>
      <c r="K291" s="76">
        <f t="shared" si="67"/>
        <v>17.37692</v>
      </c>
      <c r="L291" s="28">
        <f t="shared" si="59"/>
        <v>17.377723520531177</v>
      </c>
      <c r="M291" s="93">
        <f t="shared" si="68"/>
        <v>148309481.37913808</v>
      </c>
      <c r="N291" s="37">
        <f t="shared" si="69"/>
        <v>402200.54161481926</v>
      </c>
      <c r="O291" s="34">
        <f t="shared" si="60"/>
        <v>14.93553660497762</v>
      </c>
      <c r="P291" s="72">
        <f t="shared" si="71"/>
        <v>0.2664196790231759</v>
      </c>
      <c r="Q291" s="74">
        <f t="shared" si="61"/>
        <v>38.5305392146002</v>
      </c>
      <c r="R291" s="68">
        <f t="shared" si="62"/>
        <v>53.466075819577824</v>
      </c>
      <c r="S291" s="80">
        <f t="shared" si="63"/>
        <v>23.595002609622583</v>
      </c>
      <c r="T291" s="83">
        <f t="shared" si="64"/>
        <v>2474.9218624479577</v>
      </c>
      <c r="U291" s="87">
        <f t="shared" si="70"/>
        <v>1747.4188909407087</v>
      </c>
    </row>
    <row r="292" spans="1:21" ht="12.75">
      <c r="A292" s="41">
        <v>39144</v>
      </c>
      <c r="B292" s="42">
        <v>0.9708333333333333</v>
      </c>
      <c r="C292" s="43">
        <f t="shared" si="65"/>
        <v>0.9708333333333333</v>
      </c>
      <c r="D292" s="17">
        <v>162.8950019722222</v>
      </c>
      <c r="E292" s="18">
        <v>-0.00021227777777777778</v>
      </c>
      <c r="F292" s="62">
        <v>0.99138774</v>
      </c>
      <c r="G292" s="17">
        <v>162.8960483333333</v>
      </c>
      <c r="H292" s="18">
        <v>0.28901658333333335</v>
      </c>
      <c r="I292" s="64">
        <v>63.05933434</v>
      </c>
      <c r="J292" s="27">
        <f t="shared" si="66"/>
        <v>0.06278166666731977</v>
      </c>
      <c r="K292" s="76">
        <f t="shared" si="67"/>
        <v>17.35373166666667</v>
      </c>
      <c r="L292" s="28">
        <f t="shared" si="59"/>
        <v>17.35384522988617</v>
      </c>
      <c r="M292" s="93">
        <f t="shared" si="68"/>
        <v>148309494.84294644</v>
      </c>
      <c r="N292" s="37">
        <f t="shared" si="69"/>
        <v>402201.26272732764</v>
      </c>
      <c r="O292" s="34">
        <f t="shared" si="60"/>
        <v>14.93550982717323</v>
      </c>
      <c r="P292" s="72">
        <f t="shared" si="71"/>
        <v>0.26641965483693386</v>
      </c>
      <c r="Q292" s="74">
        <f t="shared" si="61"/>
        <v>38.53044102002423</v>
      </c>
      <c r="R292" s="68">
        <f t="shared" si="62"/>
        <v>53.465950847197455</v>
      </c>
      <c r="S292" s="80">
        <f t="shared" si="63"/>
        <v>23.594931192851</v>
      </c>
      <c r="T292" s="83">
        <f t="shared" si="64"/>
        <v>2477.7085877375857</v>
      </c>
      <c r="U292" s="87">
        <f t="shared" si="70"/>
        <v>1747.4188909372788</v>
      </c>
    </row>
    <row r="293" spans="1:21" ht="12.75">
      <c r="A293" s="41">
        <v>39144</v>
      </c>
      <c r="B293" s="42">
        <v>0.9711748633879781</v>
      </c>
      <c r="C293" s="43">
        <f t="shared" si="65"/>
        <v>0.9711748633879781</v>
      </c>
      <c r="D293" s="17">
        <v>162.89534994444443</v>
      </c>
      <c r="E293" s="18">
        <v>-0.00021227777777777778</v>
      </c>
      <c r="F293" s="62">
        <v>0.99138783</v>
      </c>
      <c r="G293" s="17">
        <v>162.90022786111112</v>
      </c>
      <c r="H293" s="18">
        <v>0.28863016666666663</v>
      </c>
      <c r="I293" s="64">
        <v>63.05944739</v>
      </c>
      <c r="J293" s="27">
        <f t="shared" si="66"/>
        <v>0.292675000001168</v>
      </c>
      <c r="K293" s="76">
        <f t="shared" si="67"/>
        <v>17.330546666666663</v>
      </c>
      <c r="L293" s="28">
        <f t="shared" si="59"/>
        <v>17.333017789639403</v>
      </c>
      <c r="M293" s="93">
        <f t="shared" si="68"/>
        <v>148309508.3067548</v>
      </c>
      <c r="N293" s="37">
        <f t="shared" si="69"/>
        <v>402201.98377605464</v>
      </c>
      <c r="O293" s="34">
        <f t="shared" si="60"/>
        <v>14.935483051833303</v>
      </c>
      <c r="P293" s="72">
        <f t="shared" si="71"/>
        <v>0.26641963065069607</v>
      </c>
      <c r="Q293" s="74">
        <f t="shared" si="61"/>
        <v>38.53034308096855</v>
      </c>
      <c r="R293" s="68">
        <f t="shared" si="62"/>
        <v>53.46582613280185</v>
      </c>
      <c r="S293" s="80">
        <f t="shared" si="63"/>
        <v>23.594860029135248</v>
      </c>
      <c r="T293" s="83">
        <f t="shared" si="64"/>
        <v>2480.13840002745</v>
      </c>
      <c r="U293" s="87">
        <f t="shared" si="70"/>
        <v>1747.4188909338486</v>
      </c>
    </row>
    <row r="294" spans="1:21" ht="12.75">
      <c r="A294" s="41">
        <v>39144</v>
      </c>
      <c r="B294" s="42">
        <v>0.9715277777777778</v>
      </c>
      <c r="C294" s="43">
        <f t="shared" si="65"/>
        <v>0.9715277777777778</v>
      </c>
      <c r="D294" s="17">
        <v>162.89569794444446</v>
      </c>
      <c r="E294" s="18">
        <v>-0.00021225</v>
      </c>
      <c r="F294" s="62">
        <v>0.99138791</v>
      </c>
      <c r="G294" s="17">
        <v>162.9044073611111</v>
      </c>
      <c r="H294" s="18">
        <v>0.2882437222222222</v>
      </c>
      <c r="I294" s="64">
        <v>63.05956042</v>
      </c>
      <c r="J294" s="27">
        <f t="shared" si="66"/>
        <v>0.5225649999988491</v>
      </c>
      <c r="K294" s="76">
        <f t="shared" si="67"/>
        <v>17.307358333333333</v>
      </c>
      <c r="L294" s="28">
        <f t="shared" si="59"/>
        <v>17.315245431414297</v>
      </c>
      <c r="M294" s="93">
        <f t="shared" si="68"/>
        <v>148309520.27458444</v>
      </c>
      <c r="N294" s="37">
        <f t="shared" si="69"/>
        <v>402202.7046972188</v>
      </c>
      <c r="O294" s="34">
        <f t="shared" si="60"/>
        <v>14.935456281326257</v>
      </c>
      <c r="P294" s="72">
        <f t="shared" si="71"/>
        <v>0.2664196091518218</v>
      </c>
      <c r="Q294" s="74">
        <f t="shared" si="61"/>
        <v>38.53024524432176</v>
      </c>
      <c r="R294" s="68">
        <f t="shared" si="62"/>
        <v>53.465701525648015</v>
      </c>
      <c r="S294" s="80">
        <f t="shared" si="63"/>
        <v>23.594788962995505</v>
      </c>
      <c r="T294" s="83">
        <f t="shared" si="64"/>
        <v>2482.2107840229664</v>
      </c>
      <c r="U294" s="87">
        <f t="shared" si="70"/>
        <v>1747.4188909308</v>
      </c>
    </row>
    <row r="295" spans="1:21" ht="12.75">
      <c r="A295" s="41">
        <v>39144</v>
      </c>
      <c r="B295" s="42">
        <v>0.9718693078324225</v>
      </c>
      <c r="C295" s="43">
        <f t="shared" si="65"/>
        <v>0.9718693078324225</v>
      </c>
      <c r="D295" s="17">
        <v>162.89604594444444</v>
      </c>
      <c r="E295" s="18">
        <v>-0.00021222222222222223</v>
      </c>
      <c r="F295" s="62">
        <v>0.991388</v>
      </c>
      <c r="G295" s="17">
        <v>162.9085868611111</v>
      </c>
      <c r="H295" s="18">
        <v>0.28785730555555555</v>
      </c>
      <c r="I295" s="64">
        <v>63.05967345</v>
      </c>
      <c r="J295" s="27">
        <f t="shared" si="66"/>
        <v>0.7524549999999408</v>
      </c>
      <c r="K295" s="76">
        <f t="shared" si="67"/>
        <v>17.284171666666666</v>
      </c>
      <c r="L295" s="28">
        <f t="shared" si="59"/>
        <v>17.300542591418036</v>
      </c>
      <c r="M295" s="93">
        <f t="shared" si="68"/>
        <v>148309533.7383928</v>
      </c>
      <c r="N295" s="37">
        <f t="shared" si="69"/>
        <v>402203.425618383</v>
      </c>
      <c r="O295" s="34">
        <f t="shared" si="60"/>
        <v>14.935429510915176</v>
      </c>
      <c r="P295" s="72">
        <f t="shared" si="71"/>
        <v>0.2664195849655923</v>
      </c>
      <c r="Q295" s="74">
        <f t="shared" si="61"/>
        <v>38.53014781562034</v>
      </c>
      <c r="R295" s="68">
        <f t="shared" si="62"/>
        <v>53.46557732653552</v>
      </c>
      <c r="S295" s="80">
        <f t="shared" si="63"/>
        <v>23.59471830470516</v>
      </c>
      <c r="T295" s="83">
        <f t="shared" si="64"/>
        <v>2483.924085317118</v>
      </c>
      <c r="U295" s="87">
        <f t="shared" si="70"/>
        <v>1747.4188909273698</v>
      </c>
    </row>
    <row r="296" spans="1:21" ht="12.75">
      <c r="A296" s="41">
        <v>39144</v>
      </c>
      <c r="B296" s="42">
        <v>0.9722222222222222</v>
      </c>
      <c r="C296" s="43">
        <f t="shared" si="65"/>
        <v>0.9722222222222222</v>
      </c>
      <c r="D296" s="17">
        <v>162.8963939444444</v>
      </c>
      <c r="E296" s="18">
        <v>-0.00021222222222222223</v>
      </c>
      <c r="F296" s="62">
        <v>0.99138809</v>
      </c>
      <c r="G296" s="17">
        <v>162.91276633333334</v>
      </c>
      <c r="H296" s="18">
        <v>0.2874708611111111</v>
      </c>
      <c r="I296" s="64">
        <v>63.05978647</v>
      </c>
      <c r="J296" s="27">
        <f t="shared" si="66"/>
        <v>0.9823433333355069</v>
      </c>
      <c r="K296" s="76">
        <f t="shared" si="67"/>
        <v>17.260984999999998</v>
      </c>
      <c r="L296" s="28">
        <f t="shared" si="59"/>
        <v>17.28891533572078</v>
      </c>
      <c r="M296" s="93">
        <f t="shared" si="68"/>
        <v>148309547.20220116</v>
      </c>
      <c r="N296" s="37">
        <f t="shared" si="69"/>
        <v>402204.1464757658</v>
      </c>
      <c r="O296" s="34">
        <f t="shared" si="60"/>
        <v>14.935402742968481</v>
      </c>
      <c r="P296" s="72">
        <f t="shared" si="71"/>
        <v>0.2664195607793673</v>
      </c>
      <c r="Q296" s="74">
        <f t="shared" si="61"/>
        <v>38.53005064215347</v>
      </c>
      <c r="R296" s="68">
        <f t="shared" si="62"/>
        <v>53.46545338512195</v>
      </c>
      <c r="S296" s="80">
        <f t="shared" si="63"/>
        <v>23.594647899184988</v>
      </c>
      <c r="T296" s="83">
        <f t="shared" si="64"/>
        <v>2485.277574005126</v>
      </c>
      <c r="U296" s="87">
        <f t="shared" si="70"/>
        <v>1747.41889092394</v>
      </c>
    </row>
    <row r="297" spans="1:21" ht="12.75">
      <c r="A297" s="41">
        <v>39144</v>
      </c>
      <c r="B297" s="42">
        <v>0.972563752276867</v>
      </c>
      <c r="C297" s="43">
        <f t="shared" si="65"/>
        <v>0.972563752276867</v>
      </c>
      <c r="D297" s="17">
        <v>162.89674194444444</v>
      </c>
      <c r="E297" s="18">
        <v>-0.00021219444444444446</v>
      </c>
      <c r="F297" s="62">
        <v>0.99138817</v>
      </c>
      <c r="G297" s="17">
        <v>162.91694580555554</v>
      </c>
      <c r="H297" s="18">
        <v>0.2870844444444444</v>
      </c>
      <c r="I297" s="64">
        <v>63.05989948</v>
      </c>
      <c r="J297" s="27">
        <f t="shared" si="66"/>
        <v>1.2122316666659572</v>
      </c>
      <c r="K297" s="76">
        <f t="shared" si="67"/>
        <v>17.23779833333333</v>
      </c>
      <c r="L297" s="28">
        <f t="shared" si="59"/>
        <v>17.280369923068672</v>
      </c>
      <c r="M297" s="93">
        <f t="shared" si="68"/>
        <v>148309559.1700308</v>
      </c>
      <c r="N297" s="37">
        <f t="shared" si="69"/>
        <v>402204.8672693672</v>
      </c>
      <c r="O297" s="34">
        <f t="shared" si="60"/>
        <v>14.935375977486151</v>
      </c>
      <c r="P297" s="72">
        <f t="shared" si="71"/>
        <v>0.2664195392805042</v>
      </c>
      <c r="Q297" s="74">
        <f t="shared" si="61"/>
        <v>38.529953562710936</v>
      </c>
      <c r="R297" s="68">
        <f t="shared" si="62"/>
        <v>53.46532954019709</v>
      </c>
      <c r="S297" s="80">
        <f t="shared" si="63"/>
        <v>23.594577585224783</v>
      </c>
      <c r="T297" s="83">
        <f t="shared" si="64"/>
        <v>2486.2704970268237</v>
      </c>
      <c r="U297" s="87">
        <f t="shared" si="70"/>
        <v>1747.418890920891</v>
      </c>
    </row>
    <row r="298" spans="1:21" ht="12.75">
      <c r="A298" s="117">
        <v>39144</v>
      </c>
      <c r="B298" s="171">
        <v>0.9729166666666668</v>
      </c>
      <c r="C298" s="118">
        <f t="shared" si="65"/>
        <v>0.9729166666666668</v>
      </c>
      <c r="D298" s="119">
        <v>162.89708994444442</v>
      </c>
      <c r="E298" s="120">
        <v>-0.00021216666666666668</v>
      </c>
      <c r="F298" s="121">
        <v>0.99138826</v>
      </c>
      <c r="G298" s="119">
        <v>162.92112525</v>
      </c>
      <c r="H298" s="120">
        <v>0.286698</v>
      </c>
      <c r="I298" s="122">
        <v>63.06001249</v>
      </c>
      <c r="J298" s="123">
        <f t="shared" si="66"/>
        <v>1.4421183333342924</v>
      </c>
      <c r="K298" s="124">
        <f t="shared" si="67"/>
        <v>17.21461</v>
      </c>
      <c r="L298" s="125">
        <f t="shared" si="59"/>
        <v>17.27490912730131</v>
      </c>
      <c r="M298" s="127">
        <f t="shared" si="68"/>
        <v>148309572.63383916</v>
      </c>
      <c r="N298" s="128">
        <f t="shared" si="69"/>
        <v>402205.5880629686</v>
      </c>
      <c r="O298" s="126">
        <f t="shared" si="60"/>
        <v>14.93534921209975</v>
      </c>
      <c r="P298" s="129">
        <f t="shared" si="71"/>
        <v>0.2664195150942874</v>
      </c>
      <c r="Q298" s="130">
        <f t="shared" si="61"/>
        <v>38.52985689092937</v>
      </c>
      <c r="R298" s="131">
        <f t="shared" si="62"/>
        <v>53.465206103029125</v>
      </c>
      <c r="S298" s="132">
        <f t="shared" si="63"/>
        <v>23.594507678829622</v>
      </c>
      <c r="T298" s="133">
        <f t="shared" si="64"/>
        <v>2486.902565008278</v>
      </c>
      <c r="U298" s="134">
        <f t="shared" si="70"/>
        <v>1747.418890917461</v>
      </c>
    </row>
    <row r="299" spans="1:21" ht="12.75">
      <c r="A299" s="153">
        <v>39144</v>
      </c>
      <c r="B299" s="172">
        <v>0.9732581967213115</v>
      </c>
      <c r="C299" s="154">
        <f t="shared" si="65"/>
        <v>0.9732581967213115</v>
      </c>
      <c r="D299" s="155">
        <v>162.89743794444445</v>
      </c>
      <c r="E299" s="156">
        <v>-0.00021216666666666668</v>
      </c>
      <c r="F299" s="157">
        <v>0.99138834</v>
      </c>
      <c r="G299" s="155">
        <v>162.92530469444443</v>
      </c>
      <c r="H299" s="156">
        <v>0.28631155555555554</v>
      </c>
      <c r="I299" s="158">
        <v>63.06012548</v>
      </c>
      <c r="J299" s="159">
        <f t="shared" si="66"/>
        <v>1.672004999999217</v>
      </c>
      <c r="K299" s="160">
        <f t="shared" si="67"/>
        <v>17.191423333333333</v>
      </c>
      <c r="L299" s="161">
        <f t="shared" si="59"/>
        <v>17.2725392933772</v>
      </c>
      <c r="M299" s="163">
        <f t="shared" si="68"/>
        <v>148309584.6016688</v>
      </c>
      <c r="N299" s="164">
        <f t="shared" si="69"/>
        <v>402206.30872900726</v>
      </c>
      <c r="O299" s="162">
        <f t="shared" si="60"/>
        <v>14.93532245154607</v>
      </c>
      <c r="P299" s="165">
        <f t="shared" si="71"/>
        <v>0.2664194935954318</v>
      </c>
      <c r="Q299" s="166">
        <f t="shared" si="61"/>
        <v>38.52976032194249</v>
      </c>
      <c r="R299" s="167">
        <f t="shared" si="62"/>
        <v>53.46508277348856</v>
      </c>
      <c r="S299" s="168">
        <f t="shared" si="63"/>
        <v>23.59443787039642</v>
      </c>
      <c r="T299" s="169">
        <f t="shared" si="64"/>
        <v>2487.1729971848567</v>
      </c>
      <c r="U299" s="170">
        <f t="shared" si="70"/>
        <v>1747.418890914412</v>
      </c>
    </row>
    <row r="300" spans="1:21" ht="12.75">
      <c r="A300" s="135">
        <v>39144</v>
      </c>
      <c r="B300" s="173">
        <v>0.9736111111111111</v>
      </c>
      <c r="C300" s="136">
        <f t="shared" si="65"/>
        <v>0.9736111111111111</v>
      </c>
      <c r="D300" s="137">
        <v>162.89778594444442</v>
      </c>
      <c r="E300" s="138">
        <v>-0.0002121388888888889</v>
      </c>
      <c r="F300" s="139">
        <v>0.99138843</v>
      </c>
      <c r="G300" s="137">
        <v>162.9294841111111</v>
      </c>
      <c r="H300" s="138">
        <v>0.2859251388888889</v>
      </c>
      <c r="I300" s="140">
        <v>63.06023846</v>
      </c>
      <c r="J300" s="141">
        <f t="shared" si="66"/>
        <v>1.9018900000003214</v>
      </c>
      <c r="K300" s="142">
        <f t="shared" si="67"/>
        <v>17.168236666666665</v>
      </c>
      <c r="L300" s="143">
        <f t="shared" si="59"/>
        <v>17.273259847057616</v>
      </c>
      <c r="M300" s="145">
        <f t="shared" si="68"/>
        <v>148309598.06547716</v>
      </c>
      <c r="N300" s="146">
        <f t="shared" si="69"/>
        <v>402207.02933126444</v>
      </c>
      <c r="O300" s="144">
        <f t="shared" si="60"/>
        <v>14.935295693456675</v>
      </c>
      <c r="P300" s="147">
        <f t="shared" si="71"/>
        <v>0.26641946940922334</v>
      </c>
      <c r="Q300" s="148">
        <f t="shared" si="61"/>
        <v>38.529664169383175</v>
      </c>
      <c r="R300" s="149">
        <f t="shared" si="62"/>
        <v>53.46495986283985</v>
      </c>
      <c r="S300" s="150">
        <f t="shared" si="63"/>
        <v>23.5943684759265</v>
      </c>
      <c r="T300" s="151">
        <f t="shared" si="64"/>
        <v>2487.0818958972013</v>
      </c>
      <c r="U300" s="152">
        <f t="shared" si="70"/>
        <v>1747.4188909109823</v>
      </c>
    </row>
    <row r="301" spans="1:21" ht="12.75">
      <c r="A301" s="41">
        <v>39144</v>
      </c>
      <c r="B301" s="42">
        <v>0.9739526411657559</v>
      </c>
      <c r="C301" s="43">
        <f t="shared" si="65"/>
        <v>0.9739526411657559</v>
      </c>
      <c r="D301" s="17">
        <v>162.89813394444445</v>
      </c>
      <c r="E301" s="18">
        <v>-0.0002121388888888889</v>
      </c>
      <c r="F301" s="62">
        <v>0.99138852</v>
      </c>
      <c r="G301" s="17">
        <v>162.9336635</v>
      </c>
      <c r="H301" s="18">
        <v>0.28553869444444446</v>
      </c>
      <c r="I301" s="64">
        <v>63.06035144</v>
      </c>
      <c r="J301" s="27">
        <f t="shared" si="66"/>
        <v>2.1317733333324895</v>
      </c>
      <c r="K301" s="76">
        <f t="shared" si="67"/>
        <v>17.14505</v>
      </c>
      <c r="L301" s="28">
        <f t="shared" si="59"/>
        <v>17.277070335310473</v>
      </c>
      <c r="M301" s="93">
        <f t="shared" si="68"/>
        <v>148309611.5292855</v>
      </c>
      <c r="N301" s="37">
        <f t="shared" si="69"/>
        <v>402207.7499335216</v>
      </c>
      <c r="O301" s="34">
        <f t="shared" si="60"/>
        <v>14.935268935463164</v>
      </c>
      <c r="P301" s="72">
        <f t="shared" si="71"/>
        <v>0.26641944522301936</v>
      </c>
      <c r="Q301" s="74">
        <f t="shared" si="61"/>
        <v>38.52956826338782</v>
      </c>
      <c r="R301" s="68">
        <f t="shared" si="62"/>
        <v>53.46483719885099</v>
      </c>
      <c r="S301" s="80">
        <f t="shared" si="63"/>
        <v>23.59429932792466</v>
      </c>
      <c r="T301" s="83">
        <f t="shared" si="64"/>
        <v>2486.6292927253144</v>
      </c>
      <c r="U301" s="87">
        <f t="shared" si="70"/>
        <v>1747.4188909075524</v>
      </c>
    </row>
    <row r="302" spans="1:21" ht="12.75">
      <c r="A302" s="41">
        <v>39144</v>
      </c>
      <c r="B302" s="42">
        <v>0.9743055555555555</v>
      </c>
      <c r="C302" s="43">
        <f t="shared" si="65"/>
        <v>0.9743055555555555</v>
      </c>
      <c r="D302" s="17">
        <v>162.89848191666664</v>
      </c>
      <c r="E302" s="18">
        <v>-0.0002121111111111111</v>
      </c>
      <c r="F302" s="62">
        <v>0.9913886</v>
      </c>
      <c r="G302" s="17">
        <v>162.9378428888889</v>
      </c>
      <c r="H302" s="18">
        <v>0.2851522777777778</v>
      </c>
      <c r="I302" s="64">
        <v>63.0604644</v>
      </c>
      <c r="J302" s="27">
        <f t="shared" si="66"/>
        <v>2.361658333335299</v>
      </c>
      <c r="K302" s="76">
        <f t="shared" si="67"/>
        <v>17.121863333333337</v>
      </c>
      <c r="L302" s="28">
        <f t="shared" si="59"/>
        <v>17.283969103551673</v>
      </c>
      <c r="M302" s="93">
        <f t="shared" si="68"/>
        <v>148309623.49711514</v>
      </c>
      <c r="N302" s="37">
        <f t="shared" si="69"/>
        <v>402208.470408216</v>
      </c>
      <c r="O302" s="34">
        <f t="shared" si="60"/>
        <v>14.935242182302263</v>
      </c>
      <c r="P302" s="72">
        <f t="shared" si="71"/>
        <v>0.26641942372417493</v>
      </c>
      <c r="Q302" s="74">
        <f t="shared" si="61"/>
        <v>38.529472460061555</v>
      </c>
      <c r="R302" s="68">
        <f t="shared" si="62"/>
        <v>53.464714642363816</v>
      </c>
      <c r="S302" s="80">
        <f t="shared" si="63"/>
        <v>23.594230277759294</v>
      </c>
      <c r="T302" s="83">
        <f t="shared" si="64"/>
        <v>2485.815361684226</v>
      </c>
      <c r="U302" s="87">
        <f t="shared" si="70"/>
        <v>1747.4188909045035</v>
      </c>
    </row>
    <row r="303" spans="1:21" ht="12.75">
      <c r="A303" s="41">
        <v>39144</v>
      </c>
      <c r="B303" s="42">
        <v>0.9746470856102003</v>
      </c>
      <c r="C303" s="43">
        <f t="shared" si="65"/>
        <v>0.9746470856102003</v>
      </c>
      <c r="D303" s="17">
        <v>162.89882991666667</v>
      </c>
      <c r="E303" s="18">
        <v>-0.00021208333333333333</v>
      </c>
      <c r="F303" s="62">
        <v>0.99138869</v>
      </c>
      <c r="G303" s="17">
        <v>162.9420222777778</v>
      </c>
      <c r="H303" s="18">
        <v>0.28476583333333333</v>
      </c>
      <c r="I303" s="64">
        <v>63.06057736</v>
      </c>
      <c r="J303" s="27">
        <f t="shared" si="66"/>
        <v>2.5915416666674673</v>
      </c>
      <c r="K303" s="76">
        <f t="shared" si="67"/>
        <v>17.098675</v>
      </c>
      <c r="L303" s="28">
        <f t="shared" si="59"/>
        <v>17.29395037539292</v>
      </c>
      <c r="M303" s="93">
        <f t="shared" si="68"/>
        <v>148309636.9609235</v>
      </c>
      <c r="N303" s="37">
        <f t="shared" si="69"/>
        <v>402209.19088291045</v>
      </c>
      <c r="O303" s="34">
        <f t="shared" si="60"/>
        <v>14.93521542923721</v>
      </c>
      <c r="P303" s="72">
        <f t="shared" si="71"/>
        <v>0.26641939953797916</v>
      </c>
      <c r="Q303" s="74">
        <f t="shared" si="61"/>
        <v>38.529377064374266</v>
      </c>
      <c r="R303" s="68">
        <f t="shared" si="62"/>
        <v>53.46459249361148</v>
      </c>
      <c r="S303" s="80">
        <f t="shared" si="63"/>
        <v>23.594161635137056</v>
      </c>
      <c r="T303" s="83">
        <f t="shared" si="64"/>
        <v>2484.640813147513</v>
      </c>
      <c r="U303" s="87">
        <f t="shared" si="70"/>
        <v>1747.4188909010736</v>
      </c>
    </row>
    <row r="304" spans="1:21" ht="12.75">
      <c r="A304" s="41">
        <v>39144</v>
      </c>
      <c r="B304" s="42">
        <v>0.975</v>
      </c>
      <c r="C304" s="43">
        <f t="shared" si="65"/>
        <v>0.975</v>
      </c>
      <c r="D304" s="17">
        <v>162.89917791666664</v>
      </c>
      <c r="E304" s="18">
        <v>-0.00021208333333333333</v>
      </c>
      <c r="F304" s="62">
        <v>0.99138878</v>
      </c>
      <c r="G304" s="17">
        <v>162.94620163888888</v>
      </c>
      <c r="H304" s="18">
        <v>0.28437938888888886</v>
      </c>
      <c r="I304" s="64">
        <v>63.06069031</v>
      </c>
      <c r="J304" s="27">
        <f t="shared" si="66"/>
        <v>2.82142333333411</v>
      </c>
      <c r="K304" s="76">
        <f t="shared" si="67"/>
        <v>17.075488333333332</v>
      </c>
      <c r="L304" s="28">
        <f t="shared" si="59"/>
        <v>17.307012046654545</v>
      </c>
      <c r="M304" s="93">
        <f t="shared" si="68"/>
        <v>148309650.42473185</v>
      </c>
      <c r="N304" s="37">
        <f t="shared" si="69"/>
        <v>402209.9112938234</v>
      </c>
      <c r="O304" s="34">
        <f t="shared" si="60"/>
        <v>14.935188678636356</v>
      </c>
      <c r="P304" s="72">
        <f t="shared" si="71"/>
        <v>0.2664193753517877</v>
      </c>
      <c r="Q304" s="74">
        <f t="shared" si="61"/>
        <v>38.52928192401371</v>
      </c>
      <c r="R304" s="68">
        <f t="shared" si="62"/>
        <v>53.46447060265007</v>
      </c>
      <c r="S304" s="80">
        <f t="shared" si="63"/>
        <v>23.59409324537735</v>
      </c>
      <c r="T304" s="83">
        <f t="shared" si="64"/>
        <v>2483.105873137839</v>
      </c>
      <c r="U304" s="87">
        <f t="shared" si="70"/>
        <v>1747.4188908976435</v>
      </c>
    </row>
    <row r="305" spans="1:21" ht="12.75">
      <c r="A305" s="41">
        <v>39144</v>
      </c>
      <c r="B305" s="42">
        <v>0.9753415300546447</v>
      </c>
      <c r="C305" s="43">
        <f t="shared" si="65"/>
        <v>0.9753415300546447</v>
      </c>
      <c r="D305" s="17">
        <v>162.89952591666668</v>
      </c>
      <c r="E305" s="18">
        <v>-0.00021205555555555555</v>
      </c>
      <c r="F305" s="62">
        <v>0.99138886</v>
      </c>
      <c r="G305" s="17">
        <v>162.9503809722222</v>
      </c>
      <c r="H305" s="18">
        <v>0.2839929722222222</v>
      </c>
      <c r="I305" s="64">
        <v>63.06080325</v>
      </c>
      <c r="J305" s="27">
        <f t="shared" si="66"/>
        <v>3.0513033333318162</v>
      </c>
      <c r="K305" s="76">
        <f t="shared" si="67"/>
        <v>17.052301666666665</v>
      </c>
      <c r="L305" s="28">
        <f t="shared" si="59"/>
        <v>17.323145436101612</v>
      </c>
      <c r="M305" s="93">
        <f t="shared" si="68"/>
        <v>148309662.39256153</v>
      </c>
      <c r="N305" s="37">
        <f t="shared" si="69"/>
        <v>402210.631640955</v>
      </c>
      <c r="O305" s="34">
        <f t="shared" si="60"/>
        <v>14.935161930499671</v>
      </c>
      <c r="P305" s="72">
        <f t="shared" si="71"/>
        <v>0.2664193538529546</v>
      </c>
      <c r="Q305" s="74">
        <f t="shared" si="61"/>
        <v>38.52918687762898</v>
      </c>
      <c r="R305" s="68">
        <f t="shared" si="62"/>
        <v>53.46434880812865</v>
      </c>
      <c r="S305" s="80">
        <f t="shared" si="63"/>
        <v>23.59402494712931</v>
      </c>
      <c r="T305" s="83">
        <f t="shared" si="64"/>
        <v>2481.211536548779</v>
      </c>
      <c r="U305" s="87">
        <f t="shared" si="70"/>
        <v>1747.4188908945948</v>
      </c>
    </row>
    <row r="306" spans="1:21" ht="12.75">
      <c r="A306" s="41">
        <v>39144</v>
      </c>
      <c r="B306" s="42">
        <v>0.9756944444444445</v>
      </c>
      <c r="C306" s="43">
        <f t="shared" si="65"/>
        <v>0.9756944444444445</v>
      </c>
      <c r="D306" s="17">
        <v>162.89987391666665</v>
      </c>
      <c r="E306" s="18">
        <v>-0.00021202777777777778</v>
      </c>
      <c r="F306" s="62">
        <v>0.99138895</v>
      </c>
      <c r="G306" s="17">
        <v>162.95456013888887</v>
      </c>
      <c r="H306" s="18">
        <v>0.2836065277777778</v>
      </c>
      <c r="I306" s="64">
        <v>63.06091618</v>
      </c>
      <c r="J306" s="27">
        <f t="shared" si="66"/>
        <v>3.2811733333329585</v>
      </c>
      <c r="K306" s="76">
        <f t="shared" si="67"/>
        <v>17.029113333333335</v>
      </c>
      <c r="L306" s="28">
        <f t="shared" si="59"/>
        <v>17.34233869182863</v>
      </c>
      <c r="M306" s="93">
        <f t="shared" si="68"/>
        <v>148309675.85636988</v>
      </c>
      <c r="N306" s="37">
        <f t="shared" si="69"/>
        <v>402211.3519243052</v>
      </c>
      <c r="O306" s="34">
        <f t="shared" si="60"/>
        <v>14.935135184827129</v>
      </c>
      <c r="P306" s="72">
        <f t="shared" si="71"/>
        <v>0.26641932966677156</v>
      </c>
      <c r="Q306" s="74">
        <f t="shared" si="61"/>
        <v>38.52909224738157</v>
      </c>
      <c r="R306" s="68">
        <f t="shared" si="62"/>
        <v>53.4642274322087</v>
      </c>
      <c r="S306" s="80">
        <f t="shared" si="63"/>
        <v>23.59395706255444</v>
      </c>
      <c r="T306" s="83">
        <f t="shared" si="64"/>
        <v>2478.959225832309</v>
      </c>
      <c r="U306" s="87">
        <f t="shared" si="70"/>
        <v>1747.4188908911647</v>
      </c>
    </row>
    <row r="307" spans="1:21" ht="12.75">
      <c r="A307" s="41">
        <v>39144</v>
      </c>
      <c r="B307" s="42">
        <v>0.9760359744990893</v>
      </c>
      <c r="C307" s="43">
        <f t="shared" si="65"/>
        <v>0.9760359744990893</v>
      </c>
      <c r="D307" s="17">
        <v>162.90022191666662</v>
      </c>
      <c r="E307" s="18">
        <v>-0.00021202777777777778</v>
      </c>
      <c r="F307" s="62">
        <v>0.99138903</v>
      </c>
      <c r="G307" s="17">
        <v>162.95873944444443</v>
      </c>
      <c r="H307" s="18">
        <v>0.2832200833333333</v>
      </c>
      <c r="I307" s="64">
        <v>63.0610291</v>
      </c>
      <c r="J307" s="27">
        <f t="shared" si="66"/>
        <v>3.51105166666855</v>
      </c>
      <c r="K307" s="76">
        <f t="shared" si="67"/>
        <v>17.005926666666667</v>
      </c>
      <c r="L307" s="28">
        <f t="shared" si="59"/>
        <v>17.364588248568403</v>
      </c>
      <c r="M307" s="93">
        <f t="shared" si="68"/>
        <v>148309687.82419953</v>
      </c>
      <c r="N307" s="37">
        <f t="shared" si="69"/>
        <v>402212.072143874</v>
      </c>
      <c r="O307" s="34">
        <f t="shared" si="60"/>
        <v>14.93510844161871</v>
      </c>
      <c r="P307" s="72">
        <f t="shared" si="71"/>
        <v>0.2664193081679458</v>
      </c>
      <c r="Q307" s="74">
        <f t="shared" si="61"/>
        <v>38.52899771137211</v>
      </c>
      <c r="R307" s="68">
        <f t="shared" si="62"/>
        <v>53.464106152990816</v>
      </c>
      <c r="S307" s="80">
        <f t="shared" si="63"/>
        <v>23.593889269753397</v>
      </c>
      <c r="T307" s="83">
        <f t="shared" si="64"/>
        <v>2476.3493185136153</v>
      </c>
      <c r="U307" s="87">
        <f t="shared" si="70"/>
        <v>1747.418890888116</v>
      </c>
    </row>
    <row r="308" spans="1:21" ht="12.75">
      <c r="A308" s="41">
        <v>39144</v>
      </c>
      <c r="B308" s="42">
        <v>0.9763888888888889</v>
      </c>
      <c r="C308" s="43">
        <f t="shared" si="65"/>
        <v>0.9763888888888889</v>
      </c>
      <c r="D308" s="17">
        <v>162.90056991666665</v>
      </c>
      <c r="E308" s="18">
        <v>-0.000212</v>
      </c>
      <c r="F308" s="62">
        <v>0.99138912</v>
      </c>
      <c r="G308" s="17">
        <v>162.9629187222222</v>
      </c>
      <c r="H308" s="18">
        <v>0.28283366666666665</v>
      </c>
      <c r="I308" s="64">
        <v>63.06114201</v>
      </c>
      <c r="J308" s="27">
        <f t="shared" si="66"/>
        <v>3.7409283333334997</v>
      </c>
      <c r="K308" s="76">
        <f t="shared" si="67"/>
        <v>16.98274</v>
      </c>
      <c r="L308" s="28">
        <f t="shared" si="59"/>
        <v>17.38987892019621</v>
      </c>
      <c r="M308" s="93">
        <f t="shared" si="68"/>
        <v>148309701.28800786</v>
      </c>
      <c r="N308" s="37">
        <f t="shared" si="69"/>
        <v>402212.7922996614</v>
      </c>
      <c r="O308" s="34">
        <f t="shared" si="60"/>
        <v>14.935081700874377</v>
      </c>
      <c r="P308" s="72">
        <f t="shared" si="71"/>
        <v>0.266419283981771</v>
      </c>
      <c r="Q308" s="74">
        <f t="shared" si="61"/>
        <v>38.52890359174713</v>
      </c>
      <c r="R308" s="68">
        <f t="shared" si="62"/>
        <v>53.46398529262151</v>
      </c>
      <c r="S308" s="80">
        <f t="shared" si="63"/>
        <v>23.593821890872753</v>
      </c>
      <c r="T308" s="83">
        <f t="shared" si="64"/>
        <v>2473.383627164336</v>
      </c>
      <c r="U308" s="87">
        <f t="shared" si="70"/>
        <v>1747.4188908846859</v>
      </c>
    </row>
    <row r="309" spans="1:21" ht="12.75">
      <c r="A309" s="41">
        <v>39144</v>
      </c>
      <c r="B309" s="42">
        <v>0.9767304189435336</v>
      </c>
      <c r="C309" s="43">
        <f t="shared" si="65"/>
        <v>0.9767304189435336</v>
      </c>
      <c r="D309" s="17">
        <v>162.90091791666663</v>
      </c>
      <c r="E309" s="18">
        <v>-0.00021197222222222223</v>
      </c>
      <c r="F309" s="62">
        <v>0.99138921</v>
      </c>
      <c r="G309" s="17">
        <v>162.96709802777778</v>
      </c>
      <c r="H309" s="18">
        <v>0.28244722222222224</v>
      </c>
      <c r="I309" s="64">
        <v>63.06125491</v>
      </c>
      <c r="J309" s="27">
        <f t="shared" si="66"/>
        <v>3.970806666669091</v>
      </c>
      <c r="K309" s="76">
        <f t="shared" si="67"/>
        <v>16.95955166666667</v>
      </c>
      <c r="L309" s="28">
        <f t="shared" si="59"/>
        <v>17.418196531379316</v>
      </c>
      <c r="M309" s="93">
        <f t="shared" si="68"/>
        <v>148309714.7518162</v>
      </c>
      <c r="N309" s="37">
        <f t="shared" si="69"/>
        <v>402213.51239166746</v>
      </c>
      <c r="O309" s="34">
        <f t="shared" si="60"/>
        <v>14.935054962594116</v>
      </c>
      <c r="P309" s="72">
        <f t="shared" si="71"/>
        <v>0.26641925979560055</v>
      </c>
      <c r="Q309" s="74">
        <f t="shared" si="61"/>
        <v>38.528809727218125</v>
      </c>
      <c r="R309" s="68">
        <f t="shared" si="62"/>
        <v>53.46386468981224</v>
      </c>
      <c r="S309" s="80">
        <f t="shared" si="63"/>
        <v>23.59375476462401</v>
      </c>
      <c r="T309" s="83">
        <f t="shared" si="64"/>
        <v>2470.063789529133</v>
      </c>
      <c r="U309" s="87">
        <f t="shared" si="70"/>
        <v>1747.418890881256</v>
      </c>
    </row>
    <row r="310" spans="1:21" ht="12.75">
      <c r="A310" s="41">
        <v>39144</v>
      </c>
      <c r="B310" s="42">
        <v>0.9770833333333333</v>
      </c>
      <c r="C310" s="43">
        <f t="shared" si="65"/>
        <v>0.9770833333333333</v>
      </c>
      <c r="D310" s="17">
        <v>162.90126588888887</v>
      </c>
      <c r="E310" s="18">
        <v>-0.00021197222222222223</v>
      </c>
      <c r="F310" s="62">
        <v>0.99138929</v>
      </c>
      <c r="G310" s="17">
        <v>162.97127727777777</v>
      </c>
      <c r="H310" s="18">
        <v>0.28206080555555557</v>
      </c>
      <c r="I310" s="64">
        <v>63.06136781</v>
      </c>
      <c r="J310" s="27">
        <f t="shared" si="66"/>
        <v>4.200683333334041</v>
      </c>
      <c r="K310" s="76">
        <f t="shared" si="67"/>
        <v>16.936366666666668</v>
      </c>
      <c r="L310" s="28">
        <f t="shared" si="59"/>
        <v>17.449530468598866</v>
      </c>
      <c r="M310" s="93">
        <f t="shared" si="68"/>
        <v>148309726.71964586</v>
      </c>
      <c r="N310" s="37">
        <f t="shared" si="69"/>
        <v>402214.23248367343</v>
      </c>
      <c r="O310" s="34">
        <f t="shared" si="60"/>
        <v>14.935028224409592</v>
      </c>
      <c r="P310" s="72">
        <f t="shared" si="71"/>
        <v>0.26641923829678615</v>
      </c>
      <c r="Q310" s="74">
        <f t="shared" si="61"/>
        <v>38.52871594825941</v>
      </c>
      <c r="R310" s="68">
        <f t="shared" si="62"/>
        <v>53.463744172669</v>
      </c>
      <c r="S310" s="80">
        <f t="shared" si="63"/>
        <v>23.59368772384982</v>
      </c>
      <c r="T310" s="83">
        <f t="shared" si="64"/>
        <v>2466.3910260383436</v>
      </c>
      <c r="U310" s="87">
        <f t="shared" si="70"/>
        <v>1747.418890878207</v>
      </c>
    </row>
    <row r="311" spans="1:21" ht="12.75">
      <c r="A311" s="41">
        <v>39144</v>
      </c>
      <c r="B311" s="42">
        <v>0.9774248633879781</v>
      </c>
      <c r="C311" s="43">
        <f t="shared" si="65"/>
        <v>0.9774248633879781</v>
      </c>
      <c r="D311" s="17">
        <v>162.90161388888885</v>
      </c>
      <c r="E311" s="18">
        <v>-0.00021194444444444445</v>
      </c>
      <c r="F311" s="62">
        <v>0.99138938</v>
      </c>
      <c r="G311" s="17">
        <v>162.97545652777777</v>
      </c>
      <c r="H311" s="18">
        <v>0.2816743611111111</v>
      </c>
      <c r="I311" s="64">
        <v>63.06148069</v>
      </c>
      <c r="J311" s="27">
        <f t="shared" si="66"/>
        <v>4.430558333335171</v>
      </c>
      <c r="K311" s="76">
        <f t="shared" si="67"/>
        <v>16.913178333333335</v>
      </c>
      <c r="L311" s="28">
        <f t="shared" si="59"/>
        <v>17.483857986733035</v>
      </c>
      <c r="M311" s="93">
        <f t="shared" si="68"/>
        <v>148309740.18345422</v>
      </c>
      <c r="N311" s="37">
        <f t="shared" si="69"/>
        <v>402214.9524481166</v>
      </c>
      <c r="O311" s="34">
        <f t="shared" si="60"/>
        <v>14.935001491057395</v>
      </c>
      <c r="P311" s="72">
        <f t="shared" si="71"/>
        <v>0.2664192141106241</v>
      </c>
      <c r="Q311" s="74">
        <f t="shared" si="61"/>
        <v>38.5286225940556</v>
      </c>
      <c r="R311" s="68">
        <f t="shared" si="62"/>
        <v>53.463624085113</v>
      </c>
      <c r="S311" s="80">
        <f t="shared" si="63"/>
        <v>23.593621102998203</v>
      </c>
      <c r="T311" s="83">
        <f t="shared" si="64"/>
        <v>2462.368034932859</v>
      </c>
      <c r="U311" s="87">
        <f t="shared" si="70"/>
        <v>1747.4188908747772</v>
      </c>
    </row>
    <row r="312" spans="1:21" ht="12.75">
      <c r="A312" s="41">
        <v>39144</v>
      </c>
      <c r="B312" s="42">
        <v>0.9777777777777777</v>
      </c>
      <c r="C312" s="43">
        <f t="shared" si="65"/>
        <v>0.9777777777777777</v>
      </c>
      <c r="D312" s="17">
        <v>162.90196188888888</v>
      </c>
      <c r="E312" s="18">
        <v>-0.00021191666666666668</v>
      </c>
      <c r="F312" s="62">
        <v>0.99138947</v>
      </c>
      <c r="G312" s="17">
        <v>162.9796357777778</v>
      </c>
      <c r="H312" s="18">
        <v>0.28128791666666664</v>
      </c>
      <c r="I312" s="64">
        <v>63.06159357</v>
      </c>
      <c r="J312" s="27">
        <f t="shared" si="66"/>
        <v>4.660433333334595</v>
      </c>
      <c r="K312" s="76">
        <f t="shared" si="67"/>
        <v>16.889989999999997</v>
      </c>
      <c r="L312" s="28">
        <f t="shared" si="59"/>
        <v>17.521165095226092</v>
      </c>
      <c r="M312" s="93">
        <f t="shared" si="68"/>
        <v>148309753.64726257</v>
      </c>
      <c r="N312" s="37">
        <f t="shared" si="69"/>
        <v>402215.6724125598</v>
      </c>
      <c r="O312" s="34">
        <f t="shared" si="60"/>
        <v>14.934974757800902</v>
      </c>
      <c r="P312" s="72">
        <f t="shared" si="71"/>
        <v>0.26641918992446634</v>
      </c>
      <c r="Q312" s="74">
        <f t="shared" si="61"/>
        <v>38.52852948639673</v>
      </c>
      <c r="R312" s="68">
        <f t="shared" si="62"/>
        <v>53.46350424419763</v>
      </c>
      <c r="S312" s="80">
        <f t="shared" si="63"/>
        <v>23.593554728595826</v>
      </c>
      <c r="T312" s="83">
        <f t="shared" si="64"/>
        <v>2457.9964311632075</v>
      </c>
      <c r="U312" s="87">
        <f t="shared" si="70"/>
        <v>1747.4188908713472</v>
      </c>
    </row>
    <row r="313" spans="1:21" ht="12.75">
      <c r="A313" s="41">
        <v>39144</v>
      </c>
      <c r="B313" s="42">
        <v>0.9781193078324225</v>
      </c>
      <c r="C313" s="43">
        <f t="shared" si="65"/>
        <v>0.9781193078324225</v>
      </c>
      <c r="D313" s="17">
        <v>162.90230988888885</v>
      </c>
      <c r="E313" s="18">
        <v>-0.00021191666666666668</v>
      </c>
      <c r="F313" s="62">
        <v>0.99138955</v>
      </c>
      <c r="G313" s="17">
        <v>162.983815</v>
      </c>
      <c r="H313" s="18">
        <v>0.28090149999999997</v>
      </c>
      <c r="I313" s="64">
        <v>63.06170644</v>
      </c>
      <c r="J313" s="27">
        <f t="shared" si="66"/>
        <v>4.890306666668494</v>
      </c>
      <c r="K313" s="76">
        <f t="shared" si="67"/>
        <v>16.866804999999996</v>
      </c>
      <c r="L313" s="28">
        <f t="shared" si="59"/>
        <v>17.56143554221814</v>
      </c>
      <c r="M313" s="93">
        <f t="shared" si="68"/>
        <v>148309765.61509222</v>
      </c>
      <c r="N313" s="37">
        <f t="shared" si="69"/>
        <v>402216.39231322164</v>
      </c>
      <c r="O313" s="34">
        <f t="shared" si="60"/>
        <v>14.934948027008383</v>
      </c>
      <c r="P313" s="72">
        <f t="shared" si="71"/>
        <v>0.2664191684256632</v>
      </c>
      <c r="Q313" s="74">
        <f t="shared" si="61"/>
        <v>38.52843647293456</v>
      </c>
      <c r="R313" s="68">
        <f t="shared" si="62"/>
        <v>53.46338449994294</v>
      </c>
      <c r="S313" s="80">
        <f t="shared" si="63"/>
        <v>23.593488445926177</v>
      </c>
      <c r="T313" s="83">
        <f t="shared" si="64"/>
        <v>2453.278096124649</v>
      </c>
      <c r="U313" s="87">
        <f t="shared" si="70"/>
        <v>1747.4188908682984</v>
      </c>
    </row>
    <row r="314" spans="1:21" ht="12.75">
      <c r="A314" s="41">
        <v>39144</v>
      </c>
      <c r="B314" s="42">
        <v>0.9784722222222223</v>
      </c>
      <c r="C314" s="43">
        <f t="shared" si="65"/>
        <v>0.9784722222222223</v>
      </c>
      <c r="D314" s="17">
        <v>162.90265788888888</v>
      </c>
      <c r="E314" s="18">
        <v>-0.0002118888888888889</v>
      </c>
      <c r="F314" s="62">
        <v>0.99138964</v>
      </c>
      <c r="G314" s="17">
        <v>162.98799419444444</v>
      </c>
      <c r="H314" s="18">
        <v>0.28051505555555556</v>
      </c>
      <c r="I314" s="64">
        <v>63.0618193</v>
      </c>
      <c r="J314" s="27">
        <f t="shared" si="66"/>
        <v>5.120178333333456</v>
      </c>
      <c r="K314" s="76">
        <f t="shared" si="67"/>
        <v>16.84361666666667</v>
      </c>
      <c r="L314" s="28">
        <f t="shared" si="59"/>
        <v>17.604642535232554</v>
      </c>
      <c r="M314" s="93">
        <f t="shared" si="68"/>
        <v>148309779.07890058</v>
      </c>
      <c r="N314" s="37">
        <f t="shared" si="69"/>
        <v>402217.11215010204</v>
      </c>
      <c r="O314" s="34">
        <f t="shared" si="60"/>
        <v>14.934921298679825</v>
      </c>
      <c r="P314" s="72">
        <f t="shared" si="71"/>
        <v>0.26641914423951374</v>
      </c>
      <c r="Q314" s="74">
        <f t="shared" si="61"/>
        <v>38.52834387556827</v>
      </c>
      <c r="R314" s="68">
        <f t="shared" si="62"/>
        <v>53.46326517424809</v>
      </c>
      <c r="S314" s="80">
        <f t="shared" si="63"/>
        <v>23.593422576888443</v>
      </c>
      <c r="T314" s="83">
        <f t="shared" si="64"/>
        <v>2448.216200415002</v>
      </c>
      <c r="U314" s="87">
        <f t="shared" si="70"/>
        <v>1747.4188908648684</v>
      </c>
    </row>
    <row r="315" spans="1:21" ht="12.75">
      <c r="A315" s="41">
        <v>39144</v>
      </c>
      <c r="B315" s="42">
        <v>0.9788137522768671</v>
      </c>
      <c r="C315" s="43">
        <f t="shared" si="65"/>
        <v>0.9788137522768671</v>
      </c>
      <c r="D315" s="17">
        <v>162.90300588888886</v>
      </c>
      <c r="E315" s="18">
        <v>-0.00021186111111111113</v>
      </c>
      <c r="F315" s="62">
        <v>0.99138972</v>
      </c>
      <c r="G315" s="17">
        <v>162.9921733888889</v>
      </c>
      <c r="H315" s="18">
        <v>0.2801286111111111</v>
      </c>
      <c r="I315" s="64">
        <v>63.06193215</v>
      </c>
      <c r="J315" s="27">
        <f t="shared" si="66"/>
        <v>5.350050000001829</v>
      </c>
      <c r="K315" s="76">
        <f t="shared" si="67"/>
        <v>16.820428333333332</v>
      </c>
      <c r="L315" s="28">
        <f t="shared" si="59"/>
        <v>17.650768139248456</v>
      </c>
      <c r="M315" s="93">
        <f t="shared" si="68"/>
        <v>148309791.04673022</v>
      </c>
      <c r="N315" s="37">
        <f t="shared" si="69"/>
        <v>402217.831923201</v>
      </c>
      <c r="O315" s="34">
        <f t="shared" si="60"/>
        <v>14.934894572815194</v>
      </c>
      <c r="P315" s="72">
        <f t="shared" si="71"/>
        <v>0.26641912274071794</v>
      </c>
      <c r="Q315" s="74">
        <f t="shared" si="61"/>
        <v>38.52825137216728</v>
      </c>
      <c r="R315" s="68">
        <f t="shared" si="62"/>
        <v>53.46314594498248</v>
      </c>
      <c r="S315" s="80">
        <f t="shared" si="63"/>
        <v>23.593356799352087</v>
      </c>
      <c r="T315" s="83">
        <f t="shared" si="64"/>
        <v>2442.812802918706</v>
      </c>
      <c r="U315" s="87">
        <f t="shared" si="70"/>
        <v>1747.4188908618196</v>
      </c>
    </row>
    <row r="316" spans="1:21" ht="12.75">
      <c r="A316" s="41">
        <v>39144</v>
      </c>
      <c r="B316" s="42">
        <v>0.9791666666666666</v>
      </c>
      <c r="C316" s="43">
        <f t="shared" si="65"/>
        <v>0.9791666666666666</v>
      </c>
      <c r="D316" s="17">
        <v>162.9033538888889</v>
      </c>
      <c r="E316" s="18">
        <v>-0.00021186111111111113</v>
      </c>
      <c r="F316" s="62">
        <v>0.99138981</v>
      </c>
      <c r="G316" s="17">
        <v>162.99635255555555</v>
      </c>
      <c r="H316" s="18">
        <v>0.2797421666666667</v>
      </c>
      <c r="I316" s="64">
        <v>63.06204499</v>
      </c>
      <c r="J316" s="27">
        <f t="shared" si="66"/>
        <v>5.579919999999561</v>
      </c>
      <c r="K316" s="76">
        <f t="shared" si="67"/>
        <v>16.797241666666668</v>
      </c>
      <c r="L316" s="28">
        <f t="shared" si="59"/>
        <v>17.6997905930102</v>
      </c>
      <c r="M316" s="93">
        <f t="shared" si="68"/>
        <v>148309804.51053858</v>
      </c>
      <c r="N316" s="37">
        <f t="shared" si="69"/>
        <v>402218.5516325186</v>
      </c>
      <c r="O316" s="34">
        <f t="shared" si="60"/>
        <v>14.934867849414465</v>
      </c>
      <c r="P316" s="72">
        <f t="shared" si="71"/>
        <v>0.2664190985545768</v>
      </c>
      <c r="Q316" s="74">
        <f t="shared" si="61"/>
        <v>38.52815928524119</v>
      </c>
      <c r="R316" s="68">
        <f t="shared" si="62"/>
        <v>53.463027134655654</v>
      </c>
      <c r="S316" s="80">
        <f t="shared" si="63"/>
        <v>23.59329143582672</v>
      </c>
      <c r="T316" s="83">
        <f t="shared" si="64"/>
        <v>2437.0704856545603</v>
      </c>
      <c r="U316" s="87">
        <f t="shared" si="70"/>
        <v>1747.4188908583897</v>
      </c>
    </row>
    <row r="317" spans="1:21" ht="12.75">
      <c r="A317" s="41">
        <v>39144</v>
      </c>
      <c r="B317" s="42">
        <v>0.9795081967213114</v>
      </c>
      <c r="C317" s="43">
        <f t="shared" si="65"/>
        <v>0.9795081967213114</v>
      </c>
      <c r="D317" s="17">
        <v>162.90370186111107</v>
      </c>
      <c r="E317" s="18">
        <v>-0.00021183333333333332</v>
      </c>
      <c r="F317" s="62">
        <v>0.9913899</v>
      </c>
      <c r="G317" s="17">
        <v>163.00053172222223</v>
      </c>
      <c r="H317" s="18">
        <v>0.27935575</v>
      </c>
      <c r="I317" s="64">
        <v>63.06215782</v>
      </c>
      <c r="J317" s="27">
        <f t="shared" si="66"/>
        <v>5.809791666669639</v>
      </c>
      <c r="K317" s="76">
        <f t="shared" si="67"/>
        <v>16.774055</v>
      </c>
      <c r="L317" s="28">
        <f t="shared" si="59"/>
        <v>17.751685341994193</v>
      </c>
      <c r="M317" s="93">
        <f t="shared" si="68"/>
        <v>148309817.97434694</v>
      </c>
      <c r="N317" s="37">
        <f t="shared" si="69"/>
        <v>402219.27127805486</v>
      </c>
      <c r="O317" s="34">
        <f t="shared" si="60"/>
        <v>14.934841128477608</v>
      </c>
      <c r="P317" s="72">
        <f t="shared" si="71"/>
        <v>0.2664190743684401</v>
      </c>
      <c r="Q317" s="74">
        <f t="shared" si="61"/>
        <v>38.52806745353085</v>
      </c>
      <c r="R317" s="68">
        <f t="shared" si="62"/>
        <v>53.46290858200846</v>
      </c>
      <c r="S317" s="80">
        <f t="shared" si="63"/>
        <v>23.593226325053244</v>
      </c>
      <c r="T317" s="83">
        <f t="shared" si="64"/>
        <v>2430.9921008777815</v>
      </c>
      <c r="U317" s="87">
        <f t="shared" si="70"/>
        <v>1747.4188908549597</v>
      </c>
    </row>
    <row r="318" spans="1:21" ht="12.75">
      <c r="A318" s="41">
        <v>39144</v>
      </c>
      <c r="B318" s="42">
        <v>0.9798611111111111</v>
      </c>
      <c r="C318" s="43">
        <f t="shared" si="65"/>
        <v>0.9798611111111111</v>
      </c>
      <c r="D318" s="17">
        <v>162.9040498611111</v>
      </c>
      <c r="E318" s="18">
        <v>-0.00021180555555555555</v>
      </c>
      <c r="F318" s="62">
        <v>0.99138998</v>
      </c>
      <c r="G318" s="17">
        <v>163.0047108611111</v>
      </c>
      <c r="H318" s="18">
        <v>0.27896930555555555</v>
      </c>
      <c r="I318" s="64">
        <v>63.06227064</v>
      </c>
      <c r="J318" s="27">
        <f t="shared" si="66"/>
        <v>6.03966000000014</v>
      </c>
      <c r="K318" s="76">
        <f t="shared" si="67"/>
        <v>16.750866666666667</v>
      </c>
      <c r="L318" s="28">
        <f t="shared" si="59"/>
        <v>17.80642407411305</v>
      </c>
      <c r="M318" s="93">
        <f t="shared" si="68"/>
        <v>148309829.94217658</v>
      </c>
      <c r="N318" s="37">
        <f t="shared" si="69"/>
        <v>402219.9908598096</v>
      </c>
      <c r="O318" s="34">
        <f t="shared" si="60"/>
        <v>14.934814410004607</v>
      </c>
      <c r="P318" s="72">
        <f t="shared" si="71"/>
        <v>0.2664190528696555</v>
      </c>
      <c r="Q318" s="74">
        <f t="shared" si="61"/>
        <v>38.52797571556005</v>
      </c>
      <c r="R318" s="68">
        <f t="shared" si="62"/>
        <v>53.46279012556466</v>
      </c>
      <c r="S318" s="80">
        <f t="shared" si="63"/>
        <v>23.593161305555448</v>
      </c>
      <c r="T318" s="83">
        <f t="shared" si="64"/>
        <v>2424.580940493821</v>
      </c>
      <c r="U318" s="87">
        <f t="shared" si="70"/>
        <v>1747.4188908519109</v>
      </c>
    </row>
    <row r="319" spans="1:21" ht="12.75">
      <c r="A319" s="41">
        <v>39144</v>
      </c>
      <c r="B319" s="42">
        <v>0.9802026411657558</v>
      </c>
      <c r="C319" s="43">
        <f t="shared" si="65"/>
        <v>0.9802026411657558</v>
      </c>
      <c r="D319" s="17">
        <v>162.90439786111108</v>
      </c>
      <c r="E319" s="18">
        <v>-0.00021180555555555555</v>
      </c>
      <c r="F319" s="62">
        <v>0.99139007</v>
      </c>
      <c r="G319" s="17">
        <v>163.00889</v>
      </c>
      <c r="H319" s="18">
        <v>0.2785828611111111</v>
      </c>
      <c r="I319" s="64">
        <v>63.06238345</v>
      </c>
      <c r="J319" s="27">
        <f t="shared" si="66"/>
        <v>6.2695283333357565</v>
      </c>
      <c r="K319" s="76">
        <f t="shared" si="67"/>
        <v>16.72768</v>
      </c>
      <c r="L319" s="28">
        <f t="shared" si="59"/>
        <v>17.863984815289275</v>
      </c>
      <c r="M319" s="93">
        <f t="shared" si="68"/>
        <v>148309843.40598494</v>
      </c>
      <c r="N319" s="37">
        <f t="shared" si="69"/>
        <v>402220.710377783</v>
      </c>
      <c r="O319" s="34">
        <f t="shared" si="60"/>
        <v>14.934787693995428</v>
      </c>
      <c r="P319" s="72">
        <f t="shared" si="71"/>
        <v>0.2664190286835271</v>
      </c>
      <c r="Q319" s="74">
        <f t="shared" si="61"/>
        <v>38.527884394095445</v>
      </c>
      <c r="R319" s="68">
        <f t="shared" si="62"/>
        <v>53.46267208809087</v>
      </c>
      <c r="S319" s="80">
        <f t="shared" si="63"/>
        <v>23.593096700100016</v>
      </c>
      <c r="T319" s="83">
        <f t="shared" si="64"/>
        <v>2417.8396115038154</v>
      </c>
      <c r="U319" s="87">
        <f t="shared" si="70"/>
        <v>1747.418890848481</v>
      </c>
    </row>
    <row r="320" spans="1:21" ht="12.75">
      <c r="A320" s="41">
        <v>39144</v>
      </c>
      <c r="B320" s="42">
        <v>0.9805555555555556</v>
      </c>
      <c r="C320" s="43">
        <f t="shared" si="65"/>
        <v>0.9805555555555556</v>
      </c>
      <c r="D320" s="17">
        <v>162.9047458611111</v>
      </c>
      <c r="E320" s="18">
        <v>-0.00021177777777777777</v>
      </c>
      <c r="F320" s="62">
        <v>0.99139016</v>
      </c>
      <c r="G320" s="17">
        <v>163.01306911111112</v>
      </c>
      <c r="H320" s="18">
        <v>0.27819644444444447</v>
      </c>
      <c r="I320" s="64">
        <v>63.06249626</v>
      </c>
      <c r="J320" s="27">
        <f t="shared" si="66"/>
        <v>6.499395000000732</v>
      </c>
      <c r="K320" s="76">
        <f t="shared" si="67"/>
        <v>16.704493333333332</v>
      </c>
      <c r="L320" s="28">
        <f t="shared" si="59"/>
        <v>17.924338214442926</v>
      </c>
      <c r="M320" s="93">
        <f t="shared" si="68"/>
        <v>148309856.8697933</v>
      </c>
      <c r="N320" s="37">
        <f t="shared" si="69"/>
        <v>402221.4298957564</v>
      </c>
      <c r="O320" s="34">
        <f t="shared" si="60"/>
        <v>14.934760978081831</v>
      </c>
      <c r="P320" s="72">
        <f t="shared" si="71"/>
        <v>0.2664190044974031</v>
      </c>
      <c r="Q320" s="74">
        <f t="shared" si="61"/>
        <v>38.5277933191011</v>
      </c>
      <c r="R320" s="68">
        <f t="shared" si="62"/>
        <v>53.46255429718293</v>
      </c>
      <c r="S320" s="80">
        <f t="shared" si="63"/>
        <v>23.593032341019267</v>
      </c>
      <c r="T320" s="83">
        <f t="shared" si="64"/>
        <v>2410.771526800543</v>
      </c>
      <c r="U320" s="87">
        <f t="shared" si="70"/>
        <v>1747.418890845051</v>
      </c>
    </row>
    <row r="321" spans="1:21" ht="12.75">
      <c r="A321" s="41">
        <v>39144</v>
      </c>
      <c r="B321" s="42">
        <v>0.9808970856102004</v>
      </c>
      <c r="C321" s="43">
        <f t="shared" si="65"/>
        <v>0.9808970856102004</v>
      </c>
      <c r="D321" s="17">
        <v>162.90509386111108</v>
      </c>
      <c r="E321" s="18">
        <v>-0.00021175</v>
      </c>
      <c r="F321" s="62">
        <v>0.99139024</v>
      </c>
      <c r="G321" s="17">
        <v>163.01724819444445</v>
      </c>
      <c r="H321" s="18">
        <v>0.27781</v>
      </c>
      <c r="I321" s="64">
        <v>63.06260905</v>
      </c>
      <c r="J321" s="27">
        <f t="shared" si="66"/>
        <v>6.7292600000018865</v>
      </c>
      <c r="K321" s="76">
        <f t="shared" si="67"/>
        <v>16.681305000000002</v>
      </c>
      <c r="L321" s="28">
        <f t="shared" si="59"/>
        <v>17.98745455155379</v>
      </c>
      <c r="M321" s="93">
        <f t="shared" si="68"/>
        <v>148309868.83762294</v>
      </c>
      <c r="N321" s="37">
        <f t="shared" si="69"/>
        <v>402222.149286167</v>
      </c>
      <c r="O321" s="34">
        <f t="shared" si="60"/>
        <v>14.934734267000229</v>
      </c>
      <c r="P321" s="72">
        <f t="shared" si="71"/>
        <v>0.26641898299862976</v>
      </c>
      <c r="Q321" s="74">
        <f t="shared" si="61"/>
        <v>38.52770234651704</v>
      </c>
      <c r="R321" s="68">
        <f t="shared" si="62"/>
        <v>53.46243661351727</v>
      </c>
      <c r="S321" s="80">
        <f t="shared" si="63"/>
        <v>23.592968079516808</v>
      </c>
      <c r="T321" s="83">
        <f t="shared" si="64"/>
        <v>2403.38014435886</v>
      </c>
      <c r="U321" s="87">
        <f t="shared" si="70"/>
        <v>1747.4188908420022</v>
      </c>
    </row>
    <row r="322" spans="1:21" ht="12.75">
      <c r="A322" s="41">
        <v>39144</v>
      </c>
      <c r="B322" s="42">
        <v>0.98125</v>
      </c>
      <c r="C322" s="43">
        <f t="shared" si="65"/>
        <v>0.98125</v>
      </c>
      <c r="D322" s="17">
        <v>162.90544186111111</v>
      </c>
      <c r="E322" s="18">
        <v>-0.00021175</v>
      </c>
      <c r="F322" s="62">
        <v>0.99139033</v>
      </c>
      <c r="G322" s="17">
        <v>163.0214272777778</v>
      </c>
      <c r="H322" s="18">
        <v>0.27742355555555553</v>
      </c>
      <c r="I322" s="64">
        <v>63.06272184</v>
      </c>
      <c r="J322" s="27">
        <f t="shared" si="66"/>
        <v>6.959125000001336</v>
      </c>
      <c r="K322" s="76">
        <f t="shared" si="67"/>
        <v>16.658118333333334</v>
      </c>
      <c r="L322" s="28">
        <f t="shared" si="59"/>
        <v>18.053308509117034</v>
      </c>
      <c r="M322" s="93">
        <f t="shared" si="68"/>
        <v>148309882.3014313</v>
      </c>
      <c r="N322" s="37">
        <f t="shared" si="69"/>
        <v>402222.86867657764</v>
      </c>
      <c r="O322" s="34">
        <f t="shared" si="60"/>
        <v>14.934707556014175</v>
      </c>
      <c r="P322" s="72">
        <f t="shared" si="71"/>
        <v>0.26641895881251404</v>
      </c>
      <c r="Q322" s="74">
        <f t="shared" si="61"/>
        <v>38.5276117817842</v>
      </c>
      <c r="R322" s="68">
        <f t="shared" si="62"/>
        <v>53.46231933779838</v>
      </c>
      <c r="S322" s="80">
        <f t="shared" si="63"/>
        <v>23.592904225770027</v>
      </c>
      <c r="T322" s="83">
        <f t="shared" si="64"/>
        <v>2395.668461177672</v>
      </c>
      <c r="U322" s="87">
        <f t="shared" si="70"/>
        <v>1747.4188908385722</v>
      </c>
    </row>
    <row r="323" spans="1:21" ht="12.75">
      <c r="A323" s="41">
        <v>39144</v>
      </c>
      <c r="B323" s="42">
        <v>0.9815915300546448</v>
      </c>
      <c r="C323" s="43">
        <f t="shared" si="65"/>
        <v>0.9815915300546448</v>
      </c>
      <c r="D323" s="17">
        <v>162.9057898333333</v>
      </c>
      <c r="E323" s="18">
        <v>-0.00021172222222222222</v>
      </c>
      <c r="F323" s="62">
        <v>0.99139041</v>
      </c>
      <c r="G323" s="17">
        <v>163.02560619444446</v>
      </c>
      <c r="H323" s="18">
        <v>0.27703713888888887</v>
      </c>
      <c r="I323" s="64">
        <v>63.06283462</v>
      </c>
      <c r="J323" s="27">
        <f t="shared" si="66"/>
        <v>7.188981666669747</v>
      </c>
      <c r="K323" s="76">
        <f t="shared" si="67"/>
        <v>16.634931666666663</v>
      </c>
      <c r="L323" s="28">
        <f t="shared" si="59"/>
        <v>18.121865400231297</v>
      </c>
      <c r="M323" s="93">
        <f t="shared" si="68"/>
        <v>148309894.26926094</v>
      </c>
      <c r="N323" s="37">
        <f t="shared" si="69"/>
        <v>402223.5880032068</v>
      </c>
      <c r="O323" s="34">
        <f t="shared" si="60"/>
        <v>14.934680847491858</v>
      </c>
      <c r="P323" s="72">
        <f t="shared" si="71"/>
        <v>0.2664189373137482</v>
      </c>
      <c r="Q323" s="74">
        <f t="shared" si="61"/>
        <v>38.52752131071585</v>
      </c>
      <c r="R323" s="68">
        <f t="shared" si="62"/>
        <v>53.4622021582077</v>
      </c>
      <c r="S323" s="80">
        <f t="shared" si="63"/>
        <v>23.59284046322399</v>
      </c>
      <c r="T323" s="83">
        <f t="shared" si="64"/>
        <v>2387.6404969120913</v>
      </c>
      <c r="U323" s="87">
        <f t="shared" si="70"/>
        <v>1747.4188908355234</v>
      </c>
    </row>
    <row r="324" spans="1:21" ht="12.75">
      <c r="A324" s="41">
        <v>39144</v>
      </c>
      <c r="B324" s="42">
        <v>0.9819444444444444</v>
      </c>
      <c r="C324" s="43">
        <f t="shared" si="65"/>
        <v>0.9819444444444444</v>
      </c>
      <c r="D324" s="17">
        <v>162.90613783333333</v>
      </c>
      <c r="E324" s="18">
        <v>-0.00021172222222222222</v>
      </c>
      <c r="F324" s="62">
        <v>0.9913905</v>
      </c>
      <c r="G324" s="17">
        <v>163.02978522222224</v>
      </c>
      <c r="H324" s="18">
        <v>0.27665069444444446</v>
      </c>
      <c r="I324" s="64">
        <v>63.06294738</v>
      </c>
      <c r="J324" s="27">
        <f t="shared" si="66"/>
        <v>7.418843333334735</v>
      </c>
      <c r="K324" s="76">
        <f t="shared" si="67"/>
        <v>16.611745</v>
      </c>
      <c r="L324" s="28">
        <f t="shared" si="59"/>
        <v>18.19309978982623</v>
      </c>
      <c r="M324" s="93">
        <f t="shared" si="68"/>
        <v>148309907.7330693</v>
      </c>
      <c r="N324" s="37">
        <f t="shared" si="69"/>
        <v>402224.3072022732</v>
      </c>
      <c r="O324" s="34">
        <f t="shared" si="60"/>
        <v>14.93465414380144</v>
      </c>
      <c r="P324" s="72">
        <f t="shared" si="71"/>
        <v>0.2664189131276407</v>
      </c>
      <c r="Q324" s="74">
        <f t="shared" si="61"/>
        <v>38.52743126480793</v>
      </c>
      <c r="R324" s="68">
        <f t="shared" si="62"/>
        <v>53.46208540860937</v>
      </c>
      <c r="S324" s="80">
        <f t="shared" si="63"/>
        <v>23.592777121006492</v>
      </c>
      <c r="T324" s="83">
        <f t="shared" si="64"/>
        <v>2379.299264269648</v>
      </c>
      <c r="U324" s="87">
        <f t="shared" si="70"/>
        <v>1747.4188908320934</v>
      </c>
    </row>
    <row r="325" spans="1:21" ht="12.75">
      <c r="A325" s="41">
        <v>39144</v>
      </c>
      <c r="B325" s="42">
        <v>0.9822859744990892</v>
      </c>
      <c r="C325" s="43">
        <f t="shared" si="65"/>
        <v>0.9822859744990892</v>
      </c>
      <c r="D325" s="17">
        <v>162.9064858333333</v>
      </c>
      <c r="E325" s="18">
        <v>-0.00021169444444444445</v>
      </c>
      <c r="F325" s="62">
        <v>0.99139059</v>
      </c>
      <c r="G325" s="17">
        <v>163.03396427777778</v>
      </c>
      <c r="H325" s="18">
        <v>0.27626425</v>
      </c>
      <c r="I325" s="64">
        <v>63.06306014</v>
      </c>
      <c r="J325" s="27">
        <f t="shared" si="66"/>
        <v>7.648706666668659</v>
      </c>
      <c r="K325" s="76">
        <f t="shared" si="67"/>
        <v>16.58855666666667</v>
      </c>
      <c r="L325" s="28">
        <f t="shared" si="59"/>
        <v>18.2669776340384</v>
      </c>
      <c r="M325" s="93">
        <f t="shared" si="68"/>
        <v>148309921.19687763</v>
      </c>
      <c r="N325" s="37">
        <f t="shared" si="69"/>
        <v>402225.0264013396</v>
      </c>
      <c r="O325" s="34">
        <f t="shared" si="60"/>
        <v>14.934627440206516</v>
      </c>
      <c r="P325" s="72">
        <f t="shared" si="71"/>
        <v>0.26641888894153765</v>
      </c>
      <c r="Q325" s="74">
        <f t="shared" si="61"/>
        <v>38.52734146533119</v>
      </c>
      <c r="R325" s="68">
        <f t="shared" si="62"/>
        <v>53.4619689055377</v>
      </c>
      <c r="S325" s="80">
        <f t="shared" si="63"/>
        <v>23.592714025124675</v>
      </c>
      <c r="T325" s="83">
        <f t="shared" si="64"/>
        <v>2370.6487247027644</v>
      </c>
      <c r="U325" s="87">
        <f t="shared" si="70"/>
        <v>1747.4188908286637</v>
      </c>
    </row>
    <row r="326" spans="1:21" ht="12.75">
      <c r="A326" s="41">
        <v>39144</v>
      </c>
      <c r="B326" s="42">
        <v>0.9826388888888888</v>
      </c>
      <c r="C326" s="43">
        <f t="shared" si="65"/>
        <v>0.9826388888888888</v>
      </c>
      <c r="D326" s="17">
        <v>162.90683383333334</v>
      </c>
      <c r="E326" s="18">
        <v>-0.00021166666666666667</v>
      </c>
      <c r="F326" s="62">
        <v>0.99139067</v>
      </c>
      <c r="G326" s="17">
        <v>163.03814330555556</v>
      </c>
      <c r="H326" s="18">
        <v>0.2758778055555556</v>
      </c>
      <c r="I326" s="64">
        <v>63.06317289</v>
      </c>
      <c r="J326" s="27">
        <f t="shared" si="66"/>
        <v>7.8785683333336465</v>
      </c>
      <c r="K326" s="76">
        <f t="shared" si="67"/>
        <v>16.565368333333335</v>
      </c>
      <c r="L326" s="28">
        <f t="shared" si="59"/>
        <v>18.343467136089902</v>
      </c>
      <c r="M326" s="93">
        <f t="shared" si="68"/>
        <v>148309933.1647073</v>
      </c>
      <c r="N326" s="37">
        <f t="shared" si="69"/>
        <v>402225.7455366246</v>
      </c>
      <c r="O326" s="34">
        <f t="shared" si="60"/>
        <v>14.934600739075245</v>
      </c>
      <c r="P326" s="72">
        <f t="shared" si="71"/>
        <v>0.26641886744278304</v>
      </c>
      <c r="Q326" s="74">
        <f t="shared" si="61"/>
        <v>38.52725175972778</v>
      </c>
      <c r="R326" s="68">
        <f t="shared" si="62"/>
        <v>53.461852498803026</v>
      </c>
      <c r="S326" s="80">
        <f t="shared" si="63"/>
        <v>23.59265102065254</v>
      </c>
      <c r="T326" s="83">
        <f t="shared" si="64"/>
        <v>2361.692578691887</v>
      </c>
      <c r="U326" s="87">
        <f t="shared" si="70"/>
        <v>1747.4188908256147</v>
      </c>
    </row>
    <row r="327" spans="1:21" ht="12.75">
      <c r="A327" s="41">
        <v>39144</v>
      </c>
      <c r="B327" s="42">
        <v>0.9829804189435336</v>
      </c>
      <c r="C327" s="43">
        <f t="shared" si="65"/>
        <v>0.9829804189435336</v>
      </c>
      <c r="D327" s="17">
        <v>162.9071818333333</v>
      </c>
      <c r="E327" s="18">
        <v>-0.00021166666666666667</v>
      </c>
      <c r="F327" s="62">
        <v>0.99139076</v>
      </c>
      <c r="G327" s="17">
        <v>163.04232230555556</v>
      </c>
      <c r="H327" s="18">
        <v>0.2754913888888889</v>
      </c>
      <c r="I327" s="64">
        <v>63.06328564</v>
      </c>
      <c r="J327" s="27">
        <f t="shared" si="66"/>
        <v>8.108428333334814</v>
      </c>
      <c r="K327" s="76">
        <f t="shared" si="67"/>
        <v>16.542183333333334</v>
      </c>
      <c r="L327" s="28">
        <f t="shared" si="59"/>
        <v>18.422538696457238</v>
      </c>
      <c r="M327" s="93">
        <f t="shared" si="68"/>
        <v>148309946.62851566</v>
      </c>
      <c r="N327" s="37">
        <f t="shared" si="69"/>
        <v>402226.4646719096</v>
      </c>
      <c r="O327" s="34">
        <f t="shared" si="60"/>
        <v>14.934574038039457</v>
      </c>
      <c r="P327" s="72">
        <f t="shared" si="71"/>
        <v>0.26641884325668824</v>
      </c>
      <c r="Q327" s="74">
        <f t="shared" si="61"/>
        <v>38.527162462026254</v>
      </c>
      <c r="R327" s="68">
        <f t="shared" si="62"/>
        <v>53.46173650006571</v>
      </c>
      <c r="S327" s="80">
        <f t="shared" si="63"/>
        <v>23.592588423986797</v>
      </c>
      <c r="T327" s="83">
        <f t="shared" si="64"/>
        <v>2352.434324995663</v>
      </c>
      <c r="U327" s="87">
        <f t="shared" si="70"/>
        <v>1747.418890822185</v>
      </c>
    </row>
    <row r="328" spans="1:21" ht="12.75">
      <c r="A328" s="41">
        <v>39144</v>
      </c>
      <c r="B328" s="42">
        <v>0.9833333333333334</v>
      </c>
      <c r="C328" s="43">
        <f t="shared" si="65"/>
        <v>0.9833333333333334</v>
      </c>
      <c r="D328" s="17">
        <v>162.90752983333329</v>
      </c>
      <c r="E328" s="18">
        <v>-0.0002116388888888889</v>
      </c>
      <c r="F328" s="62">
        <v>0.99139085</v>
      </c>
      <c r="G328" s="17">
        <v>163.04650127777776</v>
      </c>
      <c r="H328" s="18">
        <v>0.27510494444444444</v>
      </c>
      <c r="I328" s="64">
        <v>63.06339837</v>
      </c>
      <c r="J328" s="27">
        <f t="shared" si="66"/>
        <v>8.33828666666875</v>
      </c>
      <c r="K328" s="76">
        <f t="shared" si="67"/>
        <v>16.518994999999997</v>
      </c>
      <c r="L328" s="28">
        <f t="shared" si="59"/>
        <v>18.504153188547026</v>
      </c>
      <c r="M328" s="93">
        <f t="shared" si="68"/>
        <v>148309960.09232402</v>
      </c>
      <c r="N328" s="37">
        <f t="shared" si="69"/>
        <v>402227.18367963185</v>
      </c>
      <c r="O328" s="34">
        <f t="shared" si="60"/>
        <v>14.934547341835437</v>
      </c>
      <c r="P328" s="72">
        <f t="shared" si="71"/>
        <v>0.2664188190705979</v>
      </c>
      <c r="Q328" s="74">
        <f t="shared" si="61"/>
        <v>38.52707342778555</v>
      </c>
      <c r="R328" s="68">
        <f t="shared" si="62"/>
        <v>53.46162076962099</v>
      </c>
      <c r="S328" s="80">
        <f t="shared" si="63"/>
        <v>23.592526085950116</v>
      </c>
      <c r="T328" s="83">
        <f t="shared" si="64"/>
        <v>2342.8785223760965</v>
      </c>
      <c r="U328" s="87">
        <f t="shared" si="70"/>
        <v>1747.4188908187548</v>
      </c>
    </row>
    <row r="329" spans="1:21" ht="12.75">
      <c r="A329" s="41">
        <v>39144</v>
      </c>
      <c r="B329" s="42">
        <v>0.9836748633879782</v>
      </c>
      <c r="C329" s="43">
        <f t="shared" si="65"/>
        <v>0.9836748633879782</v>
      </c>
      <c r="D329" s="17">
        <v>162.90787780555553</v>
      </c>
      <c r="E329" s="18">
        <v>-0.00021161111111111112</v>
      </c>
      <c r="F329" s="62">
        <v>0.99139093</v>
      </c>
      <c r="G329" s="17">
        <v>163.0506802777778</v>
      </c>
      <c r="H329" s="18">
        <v>0.2747185</v>
      </c>
      <c r="I329" s="64">
        <v>63.06351109</v>
      </c>
      <c r="J329" s="27">
        <f t="shared" si="66"/>
        <v>8.568148333335444</v>
      </c>
      <c r="K329" s="76">
        <f t="shared" si="67"/>
        <v>16.495806666666667</v>
      </c>
      <c r="L329" s="28">
        <f t="shared" si="59"/>
        <v>18.5882823305243</v>
      </c>
      <c r="M329" s="93">
        <f t="shared" si="68"/>
        <v>148309972.06015366</v>
      </c>
      <c r="N329" s="37">
        <f t="shared" si="69"/>
        <v>402227.9026235726</v>
      </c>
      <c r="O329" s="34">
        <f t="shared" si="60"/>
        <v>14.934520648095004</v>
      </c>
      <c r="P329" s="72">
        <f t="shared" si="71"/>
        <v>0.2664187975718545</v>
      </c>
      <c r="Q329" s="74">
        <f t="shared" si="61"/>
        <v>38.52698448759623</v>
      </c>
      <c r="R329" s="68">
        <f t="shared" si="62"/>
        <v>53.46150513569123</v>
      </c>
      <c r="S329" s="80">
        <f t="shared" si="63"/>
        <v>23.592463839501228</v>
      </c>
      <c r="T329" s="83">
        <f t="shared" si="64"/>
        <v>2333.028458896621</v>
      </c>
      <c r="U329" s="87">
        <f t="shared" si="70"/>
        <v>1747.4188908157062</v>
      </c>
    </row>
    <row r="330" spans="1:21" ht="12.75">
      <c r="A330" s="41">
        <v>39144</v>
      </c>
      <c r="B330" s="42">
        <v>0.9840277777777778</v>
      </c>
      <c r="C330" s="43">
        <f t="shared" si="65"/>
        <v>0.9840277777777778</v>
      </c>
      <c r="D330" s="17">
        <v>162.90822580555556</v>
      </c>
      <c r="E330" s="18">
        <v>-0.00021161111111111112</v>
      </c>
      <c r="F330" s="62">
        <v>0.99139102</v>
      </c>
      <c r="G330" s="17">
        <v>163.05485922222223</v>
      </c>
      <c r="H330" s="18">
        <v>0.27433205555555557</v>
      </c>
      <c r="I330" s="64">
        <v>63.06362381</v>
      </c>
      <c r="J330" s="27">
        <f t="shared" si="66"/>
        <v>8.798005000000444</v>
      </c>
      <c r="K330" s="76">
        <f t="shared" si="67"/>
        <v>16.472620000000003</v>
      </c>
      <c r="L330" s="28">
        <f t="shared" si="59"/>
        <v>18.674889804997452</v>
      </c>
      <c r="M330" s="93">
        <f t="shared" si="68"/>
        <v>148309985.52396202</v>
      </c>
      <c r="N330" s="37">
        <f t="shared" si="69"/>
        <v>402228.62156751344</v>
      </c>
      <c r="O330" s="34">
        <f t="shared" si="60"/>
        <v>14.93449395444999</v>
      </c>
      <c r="P330" s="72">
        <f t="shared" si="71"/>
        <v>0.2664187733857724</v>
      </c>
      <c r="Q330" s="74">
        <f t="shared" si="61"/>
        <v>38.526895955036785</v>
      </c>
      <c r="R330" s="68">
        <f t="shared" si="62"/>
        <v>53.461389909486776</v>
      </c>
      <c r="S330" s="80">
        <f t="shared" si="63"/>
        <v>23.592402000586794</v>
      </c>
      <c r="T330" s="83">
        <f t="shared" si="64"/>
        <v>2322.888419387146</v>
      </c>
      <c r="U330" s="87">
        <f t="shared" si="70"/>
        <v>1747.418890812276</v>
      </c>
    </row>
    <row r="331" spans="1:21" ht="12.75">
      <c r="A331" s="41">
        <v>39144</v>
      </c>
      <c r="B331" s="42">
        <v>0.9843693078324226</v>
      </c>
      <c r="C331" s="43">
        <f t="shared" si="65"/>
        <v>0.9843693078324226</v>
      </c>
      <c r="D331" s="17">
        <v>162.90857380555553</v>
      </c>
      <c r="E331" s="18">
        <v>-0.00021158333333333334</v>
      </c>
      <c r="F331" s="62">
        <v>0.99139111</v>
      </c>
      <c r="G331" s="17">
        <v>163.05903816666668</v>
      </c>
      <c r="H331" s="18">
        <v>0.2739456388888889</v>
      </c>
      <c r="I331" s="64">
        <v>63.06373651</v>
      </c>
      <c r="J331" s="27">
        <f t="shared" si="66"/>
        <v>9.027861666668855</v>
      </c>
      <c r="K331" s="76">
        <f t="shared" si="67"/>
        <v>16.44943333333333</v>
      </c>
      <c r="L331" s="28">
        <f t="shared" si="59"/>
        <v>18.763942049660894</v>
      </c>
      <c r="M331" s="93">
        <f t="shared" si="68"/>
        <v>148309998.98777035</v>
      </c>
      <c r="N331" s="37">
        <f t="shared" si="69"/>
        <v>402229.3403838914</v>
      </c>
      <c r="O331" s="34">
        <f t="shared" si="60"/>
        <v>14.934467265636654</v>
      </c>
      <c r="P331" s="72">
        <f t="shared" si="71"/>
        <v>0.26641874919969477</v>
      </c>
      <c r="Q331" s="74">
        <f t="shared" si="61"/>
        <v>38.526807686245775</v>
      </c>
      <c r="R331" s="68">
        <f t="shared" si="62"/>
        <v>53.46127495188243</v>
      </c>
      <c r="S331" s="80">
        <f t="shared" si="63"/>
        <v>23.59234042060912</v>
      </c>
      <c r="T331" s="83">
        <f t="shared" si="64"/>
        <v>2312.4623117031797</v>
      </c>
      <c r="U331" s="87">
        <f t="shared" si="70"/>
        <v>1747.4188908088463</v>
      </c>
    </row>
    <row r="332" spans="1:21" ht="12.75">
      <c r="A332" s="41">
        <v>39144</v>
      </c>
      <c r="B332" s="42">
        <v>0.9847222222222222</v>
      </c>
      <c r="C332" s="43">
        <f t="shared" si="65"/>
        <v>0.9847222222222222</v>
      </c>
      <c r="D332" s="17">
        <v>162.9089218055555</v>
      </c>
      <c r="E332" s="18">
        <v>-0.00021155555555555557</v>
      </c>
      <c r="F332" s="62">
        <v>0.99139119</v>
      </c>
      <c r="G332" s="17">
        <v>163.06321711111113</v>
      </c>
      <c r="H332" s="18">
        <v>0.27355919444444443</v>
      </c>
      <c r="I332" s="64">
        <v>63.06384921</v>
      </c>
      <c r="J332" s="27">
        <f t="shared" si="66"/>
        <v>9.257718333337266</v>
      </c>
      <c r="K332" s="76">
        <f t="shared" si="67"/>
        <v>16.426245</v>
      </c>
      <c r="L332" s="28">
        <f t="shared" si="59"/>
        <v>18.85540297330091</v>
      </c>
      <c r="M332" s="93">
        <f t="shared" si="68"/>
        <v>148310010.9556</v>
      </c>
      <c r="N332" s="37">
        <f t="shared" si="69"/>
        <v>402230.0592002694</v>
      </c>
      <c r="O332" s="34">
        <f t="shared" si="60"/>
        <v>14.9344405769187</v>
      </c>
      <c r="P332" s="72">
        <f t="shared" si="71"/>
        <v>0.2664187277009627</v>
      </c>
      <c r="Q332" s="74">
        <f t="shared" si="61"/>
        <v>38.526719502597544</v>
      </c>
      <c r="R332" s="68">
        <f t="shared" si="62"/>
        <v>53.46116007951625</v>
      </c>
      <c r="S332" s="80">
        <f t="shared" si="63"/>
        <v>23.592278925678844</v>
      </c>
      <c r="T332" s="83">
        <f t="shared" si="64"/>
        <v>2301.7543370397148</v>
      </c>
      <c r="U332" s="87">
        <f t="shared" si="70"/>
        <v>1747.4188908057972</v>
      </c>
    </row>
    <row r="333" spans="1:21" ht="12.75">
      <c r="A333" s="41">
        <v>39144</v>
      </c>
      <c r="B333" s="42">
        <v>0.9850637522768669</v>
      </c>
      <c r="C333" s="43">
        <f t="shared" si="65"/>
        <v>0.9850637522768669</v>
      </c>
      <c r="D333" s="17">
        <v>162.90926980555554</v>
      </c>
      <c r="E333" s="18">
        <v>-0.00021155555555555557</v>
      </c>
      <c r="F333" s="62">
        <v>0.99139128</v>
      </c>
      <c r="G333" s="17">
        <v>163.06739602777776</v>
      </c>
      <c r="H333" s="18">
        <v>0.27317275</v>
      </c>
      <c r="I333" s="64">
        <v>63.0639619</v>
      </c>
      <c r="J333" s="27">
        <f t="shared" si="66"/>
        <v>9.48757333333333</v>
      </c>
      <c r="K333" s="76">
        <f t="shared" si="67"/>
        <v>16.403058333333334</v>
      </c>
      <c r="L333" s="28">
        <f t="shared" si="59"/>
        <v>18.949239756003</v>
      </c>
      <c r="M333" s="93">
        <f t="shared" si="68"/>
        <v>148310024.41940835</v>
      </c>
      <c r="N333" s="37">
        <f t="shared" si="69"/>
        <v>402230.77795286605</v>
      </c>
      <c r="O333" s="34">
        <f t="shared" si="60"/>
        <v>14.934413890664247</v>
      </c>
      <c r="P333" s="72">
        <f t="shared" si="71"/>
        <v>0.26641870351489333</v>
      </c>
      <c r="Q333" s="74">
        <f t="shared" si="61"/>
        <v>38.52663173533749</v>
      </c>
      <c r="R333" s="68">
        <f t="shared" si="62"/>
        <v>53.461045626001734</v>
      </c>
      <c r="S333" s="80">
        <f t="shared" si="63"/>
        <v>23.592217844673243</v>
      </c>
      <c r="T333" s="83">
        <f t="shared" si="64"/>
        <v>2290.768372409051</v>
      </c>
      <c r="U333" s="87">
        <f t="shared" si="70"/>
        <v>1747.4188908023675</v>
      </c>
    </row>
    <row r="334" spans="1:21" ht="12.75">
      <c r="A334" s="41">
        <v>39144</v>
      </c>
      <c r="B334" s="42">
        <v>0.9854166666666666</v>
      </c>
      <c r="C334" s="43">
        <f t="shared" si="65"/>
        <v>0.9854166666666666</v>
      </c>
      <c r="D334" s="17">
        <v>162.9096178055555</v>
      </c>
      <c r="E334" s="18">
        <v>-0.00021152777777777777</v>
      </c>
      <c r="F334" s="62">
        <v>0.99139136</v>
      </c>
      <c r="G334" s="17">
        <v>163.07157491666666</v>
      </c>
      <c r="H334" s="18">
        <v>0.27278630555555555</v>
      </c>
      <c r="I334" s="64">
        <v>63.06407458</v>
      </c>
      <c r="J334" s="27">
        <f t="shared" si="66"/>
        <v>9.717426666668985</v>
      </c>
      <c r="K334" s="76">
        <f t="shared" si="67"/>
        <v>16.37987</v>
      </c>
      <c r="L334" s="28">
        <f t="shared" si="59"/>
        <v>19.04541434700785</v>
      </c>
      <c r="M334" s="93">
        <f t="shared" si="68"/>
        <v>148310036.38723803</v>
      </c>
      <c r="N334" s="37">
        <f t="shared" si="69"/>
        <v>402231.49664168124</v>
      </c>
      <c r="O334" s="34">
        <f t="shared" si="60"/>
        <v>14.934387206873263</v>
      </c>
      <c r="P334" s="72">
        <f t="shared" si="71"/>
        <v>0.2664186820161686</v>
      </c>
      <c r="Q334" s="74">
        <f t="shared" si="61"/>
        <v>38.526544061783135</v>
      </c>
      <c r="R334" s="68">
        <f t="shared" si="62"/>
        <v>53.460931268656395</v>
      </c>
      <c r="S334" s="80">
        <f t="shared" si="63"/>
        <v>23.592156854909874</v>
      </c>
      <c r="T334" s="83">
        <f t="shared" si="64"/>
        <v>2279.508830759658</v>
      </c>
      <c r="U334" s="87">
        <f t="shared" si="70"/>
        <v>1747.4188907993184</v>
      </c>
    </row>
    <row r="335" spans="1:21" ht="12.75">
      <c r="A335" s="41">
        <v>39144</v>
      </c>
      <c r="B335" s="42">
        <v>0.9857581967213114</v>
      </c>
      <c r="C335" s="43">
        <f t="shared" si="65"/>
        <v>0.9857581967213114</v>
      </c>
      <c r="D335" s="17">
        <v>162.90996577777776</v>
      </c>
      <c r="E335" s="18">
        <v>-0.0002115</v>
      </c>
      <c r="F335" s="62">
        <v>0.99139145</v>
      </c>
      <c r="G335" s="17">
        <v>163.07575380555556</v>
      </c>
      <c r="H335" s="18">
        <v>0.2723998888888889</v>
      </c>
      <c r="I335" s="64">
        <v>63.06418725</v>
      </c>
      <c r="J335" s="27">
        <f t="shared" si="66"/>
        <v>9.94728166666846</v>
      </c>
      <c r="K335" s="76">
        <f t="shared" si="67"/>
        <v>16.356683333333333</v>
      </c>
      <c r="L335" s="28">
        <f t="shared" si="59"/>
        <v>19.14389603887423</v>
      </c>
      <c r="M335" s="93">
        <f t="shared" si="68"/>
        <v>148310049.85104635</v>
      </c>
      <c r="N335" s="37">
        <f t="shared" si="69"/>
        <v>402232.21526671504</v>
      </c>
      <c r="O335" s="34">
        <f t="shared" si="60"/>
        <v>14.934360525545717</v>
      </c>
      <c r="P335" s="72">
        <f t="shared" si="71"/>
        <v>0.26641865783010754</v>
      </c>
      <c r="Q335" s="74">
        <f t="shared" si="61"/>
        <v>38.5264568047565</v>
      </c>
      <c r="R335" s="68">
        <f t="shared" si="62"/>
        <v>53.46081733030222</v>
      </c>
      <c r="S335" s="80">
        <f t="shared" si="63"/>
        <v>23.592096279210782</v>
      </c>
      <c r="T335" s="83">
        <f t="shared" si="64"/>
        <v>2267.9793413656726</v>
      </c>
      <c r="U335" s="87">
        <f t="shared" si="70"/>
        <v>1747.4188907958887</v>
      </c>
    </row>
    <row r="336" spans="1:21" ht="12.75">
      <c r="A336" s="41">
        <v>39144</v>
      </c>
      <c r="B336" s="42">
        <v>0.9861111111111112</v>
      </c>
      <c r="C336" s="43">
        <f t="shared" si="65"/>
        <v>0.9861111111111112</v>
      </c>
      <c r="D336" s="17">
        <v>162.91031377777773</v>
      </c>
      <c r="E336" s="18">
        <v>-0.0002115</v>
      </c>
      <c r="F336" s="62">
        <v>0.99139154</v>
      </c>
      <c r="G336" s="17">
        <v>163.07993266666665</v>
      </c>
      <c r="H336" s="18">
        <v>0.2720134444444444</v>
      </c>
      <c r="I336" s="64">
        <v>63.06429991</v>
      </c>
      <c r="J336" s="27">
        <f t="shared" si="66"/>
        <v>10.177133333335178</v>
      </c>
      <c r="K336" s="76">
        <f t="shared" si="67"/>
        <v>16.333496666666665</v>
      </c>
      <c r="L336" s="28">
        <f aca="true" t="shared" si="72" ref="L336:L399">DEGREES(ACOS(COS(RADIANS(J336/60))*COS(RADIANS(K336/60))))*60</f>
        <v>19.244645407941654</v>
      </c>
      <c r="M336" s="93">
        <f t="shared" si="68"/>
        <v>148310063.3148547</v>
      </c>
      <c r="N336" s="37">
        <f t="shared" si="69"/>
        <v>402232.93382796744</v>
      </c>
      <c r="O336" s="34">
        <f aca="true" t="shared" si="73" ref="O336:O399">DEGREES(ATAN($F$3/(I336*$F$5)))*60</f>
        <v>14.934333846681593</v>
      </c>
      <c r="P336" s="72">
        <f t="shared" si="71"/>
        <v>0.2664186336440508</v>
      </c>
      <c r="Q336" s="74">
        <f aca="true" t="shared" si="74" ref="Q336:Q399">DEGREES(ATAN($F$5/(COS(RADIANS(P336))*N336*COS(RADIANS(L336/60)))-TAN(RADIANS(P336))))*60</f>
        <v>38.526369802689075</v>
      </c>
      <c r="R336" s="68">
        <f aca="true" t="shared" si="75" ref="R336:R399">Q336+O336</f>
        <v>53.46070364937067</v>
      </c>
      <c r="S336" s="80">
        <f aca="true" t="shared" si="76" ref="S336:S399">Q336-O336</f>
        <v>23.592035956007482</v>
      </c>
      <c r="T336" s="83">
        <f aca="true" t="shared" si="77" ref="T336:T399">ABS(N336*SIN(RADIANS(L336/60))-($F$5/SIN(RADIANS(P336))-N336*COS(RADIANS(L336/60)))*TAN(RADIANS(P336)))</f>
        <v>2256.1844967333377</v>
      </c>
      <c r="U336" s="87">
        <f t="shared" si="70"/>
        <v>1747.4188907924588</v>
      </c>
    </row>
    <row r="337" spans="1:21" ht="12.75">
      <c r="A337" s="41">
        <v>39144</v>
      </c>
      <c r="B337" s="42">
        <v>0.9864526411657559</v>
      </c>
      <c r="C337" s="43">
        <f aca="true" t="shared" si="78" ref="C337:C400">(A337-$A$16+B337)</f>
        <v>0.9864526411657559</v>
      </c>
      <c r="D337" s="17">
        <v>162.91066177777776</v>
      </c>
      <c r="E337" s="18">
        <v>-0.00021147222222222222</v>
      </c>
      <c r="F337" s="62">
        <v>0.99139162</v>
      </c>
      <c r="G337" s="17">
        <v>163.0841115277778</v>
      </c>
      <c r="H337" s="18">
        <v>0.271627</v>
      </c>
      <c r="I337" s="64">
        <v>63.06441256</v>
      </c>
      <c r="J337" s="27">
        <f t="shared" si="66"/>
        <v>10.406985000001896</v>
      </c>
      <c r="K337" s="76">
        <f t="shared" si="67"/>
        <v>16.310308333333335</v>
      </c>
      <c r="L337" s="28">
        <f t="shared" si="72"/>
        <v>19.34762729799169</v>
      </c>
      <c r="M337" s="93">
        <f t="shared" si="68"/>
        <v>148310075.28268436</v>
      </c>
      <c r="N337" s="37">
        <f t="shared" si="69"/>
        <v>402233.65232543845</v>
      </c>
      <c r="O337" s="34">
        <f t="shared" si="73"/>
        <v>14.93430717028086</v>
      </c>
      <c r="P337" s="72">
        <f t="shared" si="71"/>
        <v>0.26641861214533746</v>
      </c>
      <c r="Q337" s="74">
        <f t="shared" si="74"/>
        <v>38.526282894392025</v>
      </c>
      <c r="R337" s="68">
        <f t="shared" si="75"/>
        <v>53.460590064672886</v>
      </c>
      <c r="S337" s="80">
        <f t="shared" si="76"/>
        <v>23.591975724111165</v>
      </c>
      <c r="T337" s="83">
        <f t="shared" si="77"/>
        <v>2244.128390112041</v>
      </c>
      <c r="U337" s="87">
        <f t="shared" si="70"/>
        <v>1747.41889078941</v>
      </c>
    </row>
    <row r="338" spans="1:21" ht="12.75">
      <c r="A338" s="41">
        <v>39144</v>
      </c>
      <c r="B338" s="42">
        <v>0.9868055555555556</v>
      </c>
      <c r="C338" s="43">
        <f t="shared" si="78"/>
        <v>0.9868055555555556</v>
      </c>
      <c r="D338" s="17">
        <v>162.91100977777774</v>
      </c>
      <c r="E338" s="18">
        <v>-0.00021144444444444444</v>
      </c>
      <c r="F338" s="62">
        <v>0.99139171</v>
      </c>
      <c r="G338" s="17">
        <v>163.08829036111112</v>
      </c>
      <c r="H338" s="18">
        <v>0.27124055555555554</v>
      </c>
      <c r="I338" s="64">
        <v>63.0645252</v>
      </c>
      <c r="J338" s="27">
        <f t="shared" si="66"/>
        <v>10.636835000003089</v>
      </c>
      <c r="K338" s="76">
        <f t="shared" si="67"/>
        <v>16.287119999999998</v>
      </c>
      <c r="L338" s="28">
        <f t="shared" si="72"/>
        <v>19.45280674287357</v>
      </c>
      <c r="M338" s="93">
        <f t="shared" si="68"/>
        <v>148310088.7464927</v>
      </c>
      <c r="N338" s="37">
        <f t="shared" si="69"/>
        <v>402234.370759128</v>
      </c>
      <c r="O338" s="34">
        <f t="shared" si="73"/>
        <v>14.934280496343494</v>
      </c>
      <c r="P338" s="72">
        <f t="shared" si="71"/>
        <v>0.26641858795928897</v>
      </c>
      <c r="Q338" s="74">
        <f t="shared" si="74"/>
        <v>38.52619640233152</v>
      </c>
      <c r="R338" s="68">
        <f t="shared" si="75"/>
        <v>53.46047689867501</v>
      </c>
      <c r="S338" s="80">
        <f t="shared" si="76"/>
        <v>23.591915905988028</v>
      </c>
      <c r="T338" s="83">
        <f t="shared" si="77"/>
        <v>2231.815149138354</v>
      </c>
      <c r="U338" s="87">
        <f t="shared" si="70"/>
        <v>1747.41889078598</v>
      </c>
    </row>
    <row r="339" spans="1:21" ht="12.75">
      <c r="A339" s="41">
        <v>39144</v>
      </c>
      <c r="B339" s="42">
        <v>0.9871470856102004</v>
      </c>
      <c r="C339" s="43">
        <f t="shared" si="78"/>
        <v>0.9871470856102004</v>
      </c>
      <c r="D339" s="17">
        <v>162.91135777777777</v>
      </c>
      <c r="E339" s="18">
        <v>-0.00021144444444444444</v>
      </c>
      <c r="F339" s="62">
        <v>0.9913918</v>
      </c>
      <c r="G339" s="17">
        <v>163.09246919444445</v>
      </c>
      <c r="H339" s="18">
        <v>0.2708541388888889</v>
      </c>
      <c r="I339" s="64">
        <v>63.06463784</v>
      </c>
      <c r="J339" s="27">
        <f t="shared" si="66"/>
        <v>10.86668500000087</v>
      </c>
      <c r="K339" s="76">
        <f t="shared" si="67"/>
        <v>16.263934999999996</v>
      </c>
      <c r="L339" s="28">
        <f t="shared" si="72"/>
        <v>19.56015193111829</v>
      </c>
      <c r="M339" s="93">
        <f t="shared" si="68"/>
        <v>148310102.21030107</v>
      </c>
      <c r="N339" s="37">
        <f t="shared" si="69"/>
        <v>402235.0891928176</v>
      </c>
      <c r="O339" s="34">
        <f t="shared" si="73"/>
        <v>14.934253822501407</v>
      </c>
      <c r="P339" s="72">
        <f t="shared" si="71"/>
        <v>0.26641856377324497</v>
      </c>
      <c r="Q339" s="74">
        <f t="shared" si="74"/>
        <v>38.52611015698002</v>
      </c>
      <c r="R339" s="68">
        <f t="shared" si="75"/>
        <v>53.46036397948143</v>
      </c>
      <c r="S339" s="80">
        <f t="shared" si="76"/>
        <v>23.59185633447861</v>
      </c>
      <c r="T339" s="83">
        <f t="shared" si="77"/>
        <v>2219.2484751271486</v>
      </c>
      <c r="U339" s="87">
        <f t="shared" si="70"/>
        <v>1747.41889078255</v>
      </c>
    </row>
    <row r="340" spans="1:21" ht="12.75">
      <c r="A340" s="41">
        <v>39144</v>
      </c>
      <c r="B340" s="42">
        <v>0.9875</v>
      </c>
      <c r="C340" s="43">
        <f t="shared" si="78"/>
        <v>0.9875</v>
      </c>
      <c r="D340" s="17">
        <v>162.91170574999995</v>
      </c>
      <c r="E340" s="18">
        <v>-0.00021141666666666666</v>
      </c>
      <c r="F340" s="62">
        <v>0.99139188</v>
      </c>
      <c r="G340" s="17">
        <v>163.09664783333335</v>
      </c>
      <c r="H340" s="18">
        <v>0.27046769444444446</v>
      </c>
      <c r="I340" s="64">
        <v>63.06475046</v>
      </c>
      <c r="J340" s="27">
        <f t="shared" si="66"/>
        <v>11.096525000003794</v>
      </c>
      <c r="K340" s="76">
        <f t="shared" si="67"/>
        <v>16.24074666666667</v>
      </c>
      <c r="L340" s="28">
        <f t="shared" si="72"/>
        <v>19.669616247369657</v>
      </c>
      <c r="M340" s="93">
        <f t="shared" si="68"/>
        <v>148310114.17813072</v>
      </c>
      <c r="N340" s="37">
        <f t="shared" si="69"/>
        <v>402235.8074989444</v>
      </c>
      <c r="O340" s="34">
        <f t="shared" si="73"/>
        <v>14.934227153490706</v>
      </c>
      <c r="P340" s="72">
        <f t="shared" si="71"/>
        <v>0.26641854227454287</v>
      </c>
      <c r="Q340" s="74">
        <f t="shared" si="74"/>
        <v>38.52602401339838</v>
      </c>
      <c r="R340" s="68">
        <f t="shared" si="75"/>
        <v>53.46025116688908</v>
      </c>
      <c r="S340" s="80">
        <f t="shared" si="76"/>
        <v>23.59179685990767</v>
      </c>
      <c r="T340" s="83">
        <f t="shared" si="77"/>
        <v>2206.433803462114</v>
      </c>
      <c r="U340" s="87">
        <f t="shared" si="70"/>
        <v>1747.4188907795015</v>
      </c>
    </row>
    <row r="341" spans="1:21" ht="12.75">
      <c r="A341" s="41">
        <v>39144</v>
      </c>
      <c r="B341" s="42">
        <v>0.9878415300546447</v>
      </c>
      <c r="C341" s="43">
        <f t="shared" si="78"/>
        <v>0.9878415300546447</v>
      </c>
      <c r="D341" s="17">
        <v>162.91205374999998</v>
      </c>
      <c r="E341" s="18">
        <v>-0.0002113888888888889</v>
      </c>
      <c r="F341" s="62">
        <v>0.99139197</v>
      </c>
      <c r="G341" s="17">
        <v>163.1008266111111</v>
      </c>
      <c r="H341" s="18">
        <v>0.27008125</v>
      </c>
      <c r="I341" s="64">
        <v>63.06486308</v>
      </c>
      <c r="J341" s="27">
        <f t="shared" si="66"/>
        <v>11.326371666667114</v>
      </c>
      <c r="K341" s="76">
        <f t="shared" si="67"/>
        <v>16.217558333333333</v>
      </c>
      <c r="L341" s="28">
        <f t="shared" si="72"/>
        <v>19.78117645037215</v>
      </c>
      <c r="M341" s="93">
        <f t="shared" si="68"/>
        <v>148310127.64193907</v>
      </c>
      <c r="N341" s="37">
        <f t="shared" si="69"/>
        <v>402236.52580507123</v>
      </c>
      <c r="O341" s="34">
        <f t="shared" si="73"/>
        <v>14.93420048457525</v>
      </c>
      <c r="P341" s="72">
        <f t="shared" si="71"/>
        <v>0.2664185180885071</v>
      </c>
      <c r="Q341" s="74">
        <f t="shared" si="74"/>
        <v>38.52593827781209</v>
      </c>
      <c r="R341" s="68">
        <f t="shared" si="75"/>
        <v>53.46013876238734</v>
      </c>
      <c r="S341" s="80">
        <f t="shared" si="76"/>
        <v>23.591737793236838</v>
      </c>
      <c r="T341" s="83">
        <f t="shared" si="77"/>
        <v>2193.3738887330796</v>
      </c>
      <c r="U341" s="87">
        <f t="shared" si="70"/>
        <v>1747.4188907760713</v>
      </c>
    </row>
    <row r="342" spans="1:21" ht="12.75">
      <c r="A342" s="41">
        <v>39144</v>
      </c>
      <c r="B342" s="42">
        <v>0.9881944444444444</v>
      </c>
      <c r="C342" s="43">
        <f t="shared" si="78"/>
        <v>0.9881944444444444</v>
      </c>
      <c r="D342" s="17">
        <v>162.91240174999996</v>
      </c>
      <c r="E342" s="18">
        <v>-0.0002113888888888889</v>
      </c>
      <c r="F342" s="62">
        <v>0.99139205</v>
      </c>
      <c r="G342" s="17">
        <v>163.10500538888888</v>
      </c>
      <c r="H342" s="18">
        <v>0.26969480555555553</v>
      </c>
      <c r="I342" s="64">
        <v>63.06497568</v>
      </c>
      <c r="J342" s="27">
        <f t="shared" si="66"/>
        <v>11.55621833333555</v>
      </c>
      <c r="K342" s="76">
        <f t="shared" si="67"/>
        <v>16.194371666666665</v>
      </c>
      <c r="L342" s="28">
        <f t="shared" si="72"/>
        <v>19.89479499756007</v>
      </c>
      <c r="M342" s="93">
        <f t="shared" si="68"/>
        <v>148310139.60976872</v>
      </c>
      <c r="N342" s="37">
        <f t="shared" si="69"/>
        <v>402237.2439836353</v>
      </c>
      <c r="O342" s="34">
        <f t="shared" si="73"/>
        <v>14.934173820491102</v>
      </c>
      <c r="P342" s="72">
        <f t="shared" si="71"/>
        <v>0.26641849658981237</v>
      </c>
      <c r="Q342" s="74">
        <f t="shared" si="74"/>
        <v>38.52585264487292</v>
      </c>
      <c r="R342" s="68">
        <f t="shared" si="75"/>
        <v>53.460026465364024</v>
      </c>
      <c r="S342" s="80">
        <f t="shared" si="76"/>
        <v>23.591678824381816</v>
      </c>
      <c r="T342" s="83">
        <f t="shared" si="77"/>
        <v>2180.0730860063277</v>
      </c>
      <c r="U342" s="87">
        <f t="shared" si="70"/>
        <v>1747.4188907730227</v>
      </c>
    </row>
    <row r="343" spans="1:21" ht="12.75">
      <c r="A343" s="41">
        <v>39144</v>
      </c>
      <c r="B343" s="42">
        <v>0.9885359744990891</v>
      </c>
      <c r="C343" s="43">
        <f t="shared" si="78"/>
        <v>0.9885359744990891</v>
      </c>
      <c r="D343" s="17">
        <v>162.91274975</v>
      </c>
      <c r="E343" s="18">
        <v>-0.00021136111111111111</v>
      </c>
      <c r="F343" s="62">
        <v>0.99139214</v>
      </c>
      <c r="G343" s="17">
        <v>163.10918416666667</v>
      </c>
      <c r="H343" s="18">
        <v>0.2693083611111111</v>
      </c>
      <c r="I343" s="64">
        <v>63.06508828</v>
      </c>
      <c r="J343" s="27">
        <f t="shared" si="66"/>
        <v>11.786065000000576</v>
      </c>
      <c r="K343" s="76">
        <f t="shared" si="67"/>
        <v>16.17118333333333</v>
      </c>
      <c r="L343" s="28">
        <f t="shared" si="72"/>
        <v>20.01043412789032</v>
      </c>
      <c r="M343" s="93">
        <f t="shared" si="68"/>
        <v>148310153.07357708</v>
      </c>
      <c r="N343" s="37">
        <f t="shared" si="69"/>
        <v>402237.9621621992</v>
      </c>
      <c r="O343" s="34">
        <f t="shared" si="73"/>
        <v>14.934147156502172</v>
      </c>
      <c r="P343" s="72">
        <f t="shared" si="71"/>
        <v>0.2664184724037849</v>
      </c>
      <c r="Q343" s="74">
        <f t="shared" si="74"/>
        <v>38.52576741946803</v>
      </c>
      <c r="R343" s="68">
        <f t="shared" si="75"/>
        <v>53.4599145759702</v>
      </c>
      <c r="S343" s="80">
        <f t="shared" si="76"/>
        <v>23.59162026296586</v>
      </c>
      <c r="T343" s="83">
        <f t="shared" si="77"/>
        <v>2166.5358487465573</v>
      </c>
      <c r="U343" s="87">
        <f t="shared" si="70"/>
        <v>1747.4188907695925</v>
      </c>
    </row>
    <row r="344" spans="1:21" ht="12.75">
      <c r="A344" s="41">
        <v>39144</v>
      </c>
      <c r="B344" s="42">
        <v>0.9888888888888889</v>
      </c>
      <c r="C344" s="43">
        <f t="shared" si="78"/>
        <v>0.9888888888888889</v>
      </c>
      <c r="D344" s="17">
        <v>162.91309774999996</v>
      </c>
      <c r="E344" s="18">
        <v>-0.00021136111111111111</v>
      </c>
      <c r="F344" s="62">
        <v>0.99139223</v>
      </c>
      <c r="G344" s="17">
        <v>163.11336291666666</v>
      </c>
      <c r="H344" s="18">
        <v>0.26892194444444445</v>
      </c>
      <c r="I344" s="64">
        <v>63.06520087</v>
      </c>
      <c r="J344" s="27">
        <f t="shared" si="66"/>
        <v>12.015910000001782</v>
      </c>
      <c r="K344" s="76">
        <f t="shared" si="67"/>
        <v>16.147998333333334</v>
      </c>
      <c r="L344" s="28">
        <f t="shared" si="72"/>
        <v>20.12806203798294</v>
      </c>
      <c r="M344" s="93">
        <f t="shared" si="68"/>
        <v>148310166.53738543</v>
      </c>
      <c r="N344" s="37">
        <f t="shared" si="69"/>
        <v>402238.6802769818</v>
      </c>
      <c r="O344" s="34">
        <f t="shared" si="73"/>
        <v>14.93412049497647</v>
      </c>
      <c r="P344" s="72">
        <f t="shared" si="71"/>
        <v>0.26641844821776184</v>
      </c>
      <c r="Q344" s="74">
        <f t="shared" si="74"/>
        <v>38.525682449308086</v>
      </c>
      <c r="R344" s="68">
        <f t="shared" si="75"/>
        <v>53.459802944284554</v>
      </c>
      <c r="S344" s="80">
        <f t="shared" si="76"/>
        <v>23.591561954331617</v>
      </c>
      <c r="T344" s="83">
        <f t="shared" si="77"/>
        <v>2152.7658787942087</v>
      </c>
      <c r="U344" s="87">
        <f t="shared" si="70"/>
        <v>1747.4188907661628</v>
      </c>
    </row>
    <row r="345" spans="1:21" ht="12.75">
      <c r="A345" s="41">
        <v>39144</v>
      </c>
      <c r="B345" s="42">
        <v>0.9892304189435337</v>
      </c>
      <c r="C345" s="43">
        <f t="shared" si="78"/>
        <v>0.9892304189435337</v>
      </c>
      <c r="D345" s="17">
        <v>162.9134457222222</v>
      </c>
      <c r="E345" s="18">
        <v>-0.00021133333333333334</v>
      </c>
      <c r="F345" s="62">
        <v>0.99139231</v>
      </c>
      <c r="G345" s="17">
        <v>163.1175416388889</v>
      </c>
      <c r="H345" s="18">
        <v>0.2685355</v>
      </c>
      <c r="I345" s="64">
        <v>63.06531345</v>
      </c>
      <c r="J345" s="27">
        <f aca="true" t="shared" si="79" ref="J345:J408">(G345-D345)*60</f>
        <v>12.245755000001282</v>
      </c>
      <c r="K345" s="76">
        <f aca="true" t="shared" si="80" ref="K345:K408">(H345-E345)*60</f>
        <v>16.12481</v>
      </c>
      <c r="L345" s="28">
        <f t="shared" si="72"/>
        <v>20.247639697342077</v>
      </c>
      <c r="M345" s="93">
        <f aca="true" t="shared" si="81" ref="M345:M408">F345*$F$9</f>
        <v>148310178.50521508</v>
      </c>
      <c r="N345" s="37">
        <f aca="true" t="shared" si="82" ref="N345:N408">I345*$F$5</f>
        <v>402239.398327983</v>
      </c>
      <c r="O345" s="34">
        <f t="shared" si="73"/>
        <v>14.934093835913968</v>
      </c>
      <c r="P345" s="72">
        <f t="shared" si="71"/>
        <v>0.26641842671907834</v>
      </c>
      <c r="Q345" s="74">
        <f t="shared" si="74"/>
        <v>38.52559757277244</v>
      </c>
      <c r="R345" s="68">
        <f t="shared" si="75"/>
        <v>53.45969140868641</v>
      </c>
      <c r="S345" s="80">
        <f t="shared" si="76"/>
        <v>23.59150373685847</v>
      </c>
      <c r="T345" s="83">
        <f t="shared" si="77"/>
        <v>2138.767722936525</v>
      </c>
      <c r="U345" s="87">
        <f aca="true" t="shared" si="83" ref="U345:U408">$F$3/COS(RADIANS(P345))</f>
        <v>1747.418890763114</v>
      </c>
    </row>
    <row r="346" spans="1:21" ht="12.75">
      <c r="A346" s="41">
        <v>39144</v>
      </c>
      <c r="B346" s="42">
        <v>0.9895833333333334</v>
      </c>
      <c r="C346" s="43">
        <f t="shared" si="78"/>
        <v>0.9895833333333334</v>
      </c>
      <c r="D346" s="17">
        <v>162.91379372222218</v>
      </c>
      <c r="E346" s="18">
        <v>-0.00021130555555555556</v>
      </c>
      <c r="F346" s="62">
        <v>0.9913924</v>
      </c>
      <c r="G346" s="17">
        <v>163.12172036111113</v>
      </c>
      <c r="H346" s="18">
        <v>0.26814905555555557</v>
      </c>
      <c r="I346" s="64">
        <v>63.06542602</v>
      </c>
      <c r="J346" s="27">
        <f t="shared" si="79"/>
        <v>12.475598333336961</v>
      </c>
      <c r="K346" s="76">
        <f t="shared" si="80"/>
        <v>16.101621666666666</v>
      </c>
      <c r="L346" s="28">
        <f t="shared" si="72"/>
        <v>20.369134393460303</v>
      </c>
      <c r="M346" s="93">
        <f t="shared" si="81"/>
        <v>148310191.96902344</v>
      </c>
      <c r="N346" s="37">
        <f t="shared" si="82"/>
        <v>402240.1163152028</v>
      </c>
      <c r="O346" s="34">
        <f t="shared" si="73"/>
        <v>14.934067179314642</v>
      </c>
      <c r="P346" s="72">
        <f aca="true" t="shared" si="84" ref="P346:P409">DEGREES(ASIN(($F$7-$F$5)/M346))</f>
        <v>0.2664184025330636</v>
      </c>
      <c r="Q346" s="74">
        <f t="shared" si="74"/>
        <v>38.5255131124356</v>
      </c>
      <c r="R346" s="68">
        <f t="shared" si="75"/>
        <v>53.45958029175024</v>
      </c>
      <c r="S346" s="80">
        <f t="shared" si="76"/>
        <v>23.591445933120955</v>
      </c>
      <c r="T346" s="83">
        <f t="shared" si="77"/>
        <v>2124.545245372285</v>
      </c>
      <c r="U346" s="87">
        <f t="shared" si="83"/>
        <v>1747.418890759684</v>
      </c>
    </row>
    <row r="347" spans="1:21" ht="12.75">
      <c r="A347" s="41">
        <v>39144</v>
      </c>
      <c r="B347" s="42">
        <v>0.9899248633879781</v>
      </c>
      <c r="C347" s="43">
        <f t="shared" si="78"/>
        <v>0.9899248633879781</v>
      </c>
      <c r="D347" s="17">
        <v>162.9141417222222</v>
      </c>
      <c r="E347" s="18">
        <v>-0.00021130555555555556</v>
      </c>
      <c r="F347" s="62">
        <v>0.99139249</v>
      </c>
      <c r="G347" s="17">
        <v>163.12589905555555</v>
      </c>
      <c r="H347" s="18">
        <v>0.2677626111111111</v>
      </c>
      <c r="I347" s="64">
        <v>63.06553858</v>
      </c>
      <c r="J347" s="27">
        <f t="shared" si="79"/>
        <v>12.705440000000294</v>
      </c>
      <c r="K347" s="76">
        <f t="shared" si="80"/>
        <v>16.078435</v>
      </c>
      <c r="L347" s="28">
        <f t="shared" si="72"/>
        <v>20.492513281188092</v>
      </c>
      <c r="M347" s="93">
        <f t="shared" si="81"/>
        <v>148310205.4328318</v>
      </c>
      <c r="N347" s="37">
        <f t="shared" si="82"/>
        <v>402240.83423864126</v>
      </c>
      <c r="O347" s="34">
        <f t="shared" si="73"/>
        <v>14.934040525178464</v>
      </c>
      <c r="P347" s="72">
        <f t="shared" si="84"/>
        <v>0.26641837834705323</v>
      </c>
      <c r="Q347" s="74">
        <f t="shared" si="74"/>
        <v>38.525428907203214</v>
      </c>
      <c r="R347" s="68">
        <f t="shared" si="75"/>
        <v>53.45946943238168</v>
      </c>
      <c r="S347" s="80">
        <f t="shared" si="76"/>
        <v>23.59138838202475</v>
      </c>
      <c r="T347" s="83">
        <f t="shared" si="77"/>
        <v>2110.102269252594</v>
      </c>
      <c r="U347" s="87">
        <f t="shared" si="83"/>
        <v>1747.418890756254</v>
      </c>
    </row>
    <row r="348" spans="1:21" ht="12.75">
      <c r="A348" s="41">
        <v>39144</v>
      </c>
      <c r="B348" s="42">
        <v>0.9902777777777777</v>
      </c>
      <c r="C348" s="43">
        <f t="shared" si="78"/>
        <v>0.9902777777777777</v>
      </c>
      <c r="D348" s="17">
        <v>162.91448972222219</v>
      </c>
      <c r="E348" s="18">
        <v>-0.0002112777777777778</v>
      </c>
      <c r="F348" s="62">
        <v>0.99139257</v>
      </c>
      <c r="G348" s="17">
        <v>163.13007775</v>
      </c>
      <c r="H348" s="18">
        <v>0.26737619444444444</v>
      </c>
      <c r="I348" s="64">
        <v>63.06565114</v>
      </c>
      <c r="J348" s="27">
        <f t="shared" si="79"/>
        <v>12.935281666668743</v>
      </c>
      <c r="K348" s="76">
        <f t="shared" si="80"/>
        <v>16.055248333333335</v>
      </c>
      <c r="L348" s="28">
        <f t="shared" si="72"/>
        <v>20.61774222178885</v>
      </c>
      <c r="M348" s="93">
        <f t="shared" si="81"/>
        <v>148310217.40066144</v>
      </c>
      <c r="N348" s="37">
        <f t="shared" si="82"/>
        <v>402241.5521620796</v>
      </c>
      <c r="O348" s="34">
        <f t="shared" si="73"/>
        <v>14.93401387113743</v>
      </c>
      <c r="P348" s="72">
        <f t="shared" si="84"/>
        <v>0.26641835684838105</v>
      </c>
      <c r="Q348" s="74">
        <f t="shared" si="74"/>
        <v>38.525344787190406</v>
      </c>
      <c r="R348" s="68">
        <f t="shared" si="75"/>
        <v>53.45935865832784</v>
      </c>
      <c r="S348" s="80">
        <f t="shared" si="76"/>
        <v>23.591330916052975</v>
      </c>
      <c r="T348" s="83">
        <f t="shared" si="77"/>
        <v>2095.4427684289426</v>
      </c>
      <c r="U348" s="87">
        <f t="shared" si="83"/>
        <v>1747.4188907532052</v>
      </c>
    </row>
    <row r="349" spans="1:21" ht="12.75">
      <c r="A349" s="41">
        <v>39144</v>
      </c>
      <c r="B349" s="42">
        <v>0.9906193078324225</v>
      </c>
      <c r="C349" s="43">
        <f t="shared" si="78"/>
        <v>0.9906193078324225</v>
      </c>
      <c r="D349" s="17">
        <v>162.91483769444443</v>
      </c>
      <c r="E349" s="18">
        <v>-0.00021124999999999998</v>
      </c>
      <c r="F349" s="62">
        <v>0.99139266</v>
      </c>
      <c r="G349" s="17">
        <v>163.13425641666666</v>
      </c>
      <c r="H349" s="18">
        <v>0.26698974999999997</v>
      </c>
      <c r="I349" s="64">
        <v>63.06576368</v>
      </c>
      <c r="J349" s="27">
        <f t="shared" si="79"/>
        <v>13.165123333333781</v>
      </c>
      <c r="K349" s="76">
        <f t="shared" si="80"/>
        <v>16.032059999999998</v>
      </c>
      <c r="L349" s="28">
        <f t="shared" si="72"/>
        <v>20.744786422814368</v>
      </c>
      <c r="M349" s="93">
        <f t="shared" si="81"/>
        <v>148310230.8644698</v>
      </c>
      <c r="N349" s="37">
        <f t="shared" si="82"/>
        <v>402242.2699579552</v>
      </c>
      <c r="O349" s="34">
        <f t="shared" si="73"/>
        <v>14.933987221927486</v>
      </c>
      <c r="P349" s="72">
        <f t="shared" si="84"/>
        <v>0.26641833266237896</v>
      </c>
      <c r="Q349" s="74">
        <f t="shared" si="74"/>
        <v>38.52526109198083</v>
      </c>
      <c r="R349" s="68">
        <f t="shared" si="75"/>
        <v>53.45924831390832</v>
      </c>
      <c r="S349" s="80">
        <f t="shared" si="76"/>
        <v>23.591273870053342</v>
      </c>
      <c r="T349" s="83">
        <f t="shared" si="77"/>
        <v>2080.570851896198</v>
      </c>
      <c r="U349" s="87">
        <f t="shared" si="83"/>
        <v>1747.4188907497753</v>
      </c>
    </row>
    <row r="350" spans="1:21" ht="12.75">
      <c r="A350" s="41">
        <v>39144</v>
      </c>
      <c r="B350" s="42">
        <v>0.9909722222222223</v>
      </c>
      <c r="C350" s="43">
        <f t="shared" si="78"/>
        <v>0.9909722222222223</v>
      </c>
      <c r="D350" s="17">
        <v>162.9151856944444</v>
      </c>
      <c r="E350" s="18">
        <v>-0.00021124999999999998</v>
      </c>
      <c r="F350" s="62">
        <v>0.99139274</v>
      </c>
      <c r="G350" s="17">
        <v>163.13843508333332</v>
      </c>
      <c r="H350" s="18">
        <v>0.26660330555555556</v>
      </c>
      <c r="I350" s="64">
        <v>63.06587621</v>
      </c>
      <c r="J350" s="27">
        <f t="shared" si="79"/>
        <v>13.394963333335</v>
      </c>
      <c r="K350" s="76">
        <f t="shared" si="80"/>
        <v>16.008873333333334</v>
      </c>
      <c r="L350" s="28">
        <f t="shared" si="72"/>
        <v>20.87361423222463</v>
      </c>
      <c r="M350" s="93">
        <f t="shared" si="81"/>
        <v>148310242.83229944</v>
      </c>
      <c r="N350" s="37">
        <f t="shared" si="82"/>
        <v>402242.9876900494</v>
      </c>
      <c r="O350" s="34">
        <f t="shared" si="73"/>
        <v>14.933960575180613</v>
      </c>
      <c r="P350" s="72">
        <f t="shared" si="84"/>
        <v>0.2664183111637142</v>
      </c>
      <c r="Q350" s="74">
        <f t="shared" si="74"/>
        <v>38.52517749065169</v>
      </c>
      <c r="R350" s="68">
        <f t="shared" si="75"/>
        <v>53.459138065832306</v>
      </c>
      <c r="S350" s="80">
        <f t="shared" si="76"/>
        <v>23.59121691547108</v>
      </c>
      <c r="T350" s="83">
        <f t="shared" si="77"/>
        <v>2065.4901837501197</v>
      </c>
      <c r="U350" s="87">
        <f t="shared" si="83"/>
        <v>1747.4188907467267</v>
      </c>
    </row>
    <row r="351" spans="1:21" ht="12.75">
      <c r="A351" s="41">
        <v>39144</v>
      </c>
      <c r="B351" s="42">
        <v>0.991313752276867</v>
      </c>
      <c r="C351" s="43">
        <f t="shared" si="78"/>
        <v>0.991313752276867</v>
      </c>
      <c r="D351" s="17">
        <v>162.91553369444443</v>
      </c>
      <c r="E351" s="18">
        <v>-0.0002112222222222222</v>
      </c>
      <c r="F351" s="62">
        <v>0.99139283</v>
      </c>
      <c r="G351" s="17">
        <v>163.14261372222222</v>
      </c>
      <c r="H351" s="18">
        <v>0.2662168611111111</v>
      </c>
      <c r="I351" s="64">
        <v>63.06598874</v>
      </c>
      <c r="J351" s="27">
        <f t="shared" si="79"/>
        <v>13.624801666667281</v>
      </c>
      <c r="K351" s="76">
        <f t="shared" si="80"/>
        <v>15.985684999999997</v>
      </c>
      <c r="L351" s="28">
        <f t="shared" si="72"/>
        <v>21.00419023379392</v>
      </c>
      <c r="M351" s="93">
        <f t="shared" si="81"/>
        <v>148310256.2961078</v>
      </c>
      <c r="N351" s="37">
        <f t="shared" si="82"/>
        <v>402243.7054221436</v>
      </c>
      <c r="O351" s="34">
        <f t="shared" si="73"/>
        <v>14.93393392852883</v>
      </c>
      <c r="P351" s="72">
        <f t="shared" si="84"/>
        <v>0.26641828697772035</v>
      </c>
      <c r="Q351" s="74">
        <f t="shared" si="74"/>
        <v>38.52509429673038</v>
      </c>
      <c r="R351" s="68">
        <f t="shared" si="75"/>
        <v>53.45902822525921</v>
      </c>
      <c r="S351" s="80">
        <f t="shared" si="76"/>
        <v>23.59116036820155</v>
      </c>
      <c r="T351" s="83">
        <f t="shared" si="77"/>
        <v>2050.2049439817265</v>
      </c>
      <c r="U351" s="87">
        <f t="shared" si="83"/>
        <v>1747.4188907432965</v>
      </c>
    </row>
    <row r="352" spans="1:21" ht="12.75">
      <c r="A352" s="41">
        <v>39144</v>
      </c>
      <c r="B352" s="42">
        <v>0.9916666666666667</v>
      </c>
      <c r="C352" s="43">
        <f t="shared" si="78"/>
        <v>0.9916666666666667</v>
      </c>
      <c r="D352" s="17">
        <v>162.9158816944444</v>
      </c>
      <c r="E352" s="18">
        <v>-0.00021119444444444443</v>
      </c>
      <c r="F352" s="62">
        <v>0.99139292</v>
      </c>
      <c r="G352" s="17">
        <v>163.14679233333334</v>
      </c>
      <c r="H352" s="18">
        <v>0.2658304166666667</v>
      </c>
      <c r="I352" s="64">
        <v>63.06610126</v>
      </c>
      <c r="J352" s="27">
        <f t="shared" si="79"/>
        <v>13.854638333335743</v>
      </c>
      <c r="K352" s="76">
        <f t="shared" si="80"/>
        <v>15.962496666666668</v>
      </c>
      <c r="L352" s="28">
        <f t="shared" si="72"/>
        <v>21.13648323804683</v>
      </c>
      <c r="M352" s="93">
        <f t="shared" si="81"/>
        <v>148310269.75991616</v>
      </c>
      <c r="N352" s="37">
        <f t="shared" si="82"/>
        <v>402244.42309045646</v>
      </c>
      <c r="O352" s="34">
        <f t="shared" si="73"/>
        <v>14.933907284340084</v>
      </c>
      <c r="P352" s="72">
        <f t="shared" si="84"/>
        <v>0.26641826279173103</v>
      </c>
      <c r="Q352" s="74">
        <f t="shared" si="74"/>
        <v>38.525011357764996</v>
      </c>
      <c r="R352" s="68">
        <f t="shared" si="75"/>
        <v>53.458918642105075</v>
      </c>
      <c r="S352" s="80">
        <f t="shared" si="76"/>
        <v>23.591104073424912</v>
      </c>
      <c r="T352" s="83">
        <f t="shared" si="77"/>
        <v>2034.7187628420943</v>
      </c>
      <c r="U352" s="87">
        <f t="shared" si="83"/>
        <v>1747.4188907398668</v>
      </c>
    </row>
    <row r="353" spans="1:21" ht="12.75">
      <c r="A353" s="41">
        <v>39144</v>
      </c>
      <c r="B353" s="42">
        <v>0.9920081967213115</v>
      </c>
      <c r="C353" s="43">
        <f t="shared" si="78"/>
        <v>0.9920081967213115</v>
      </c>
      <c r="D353" s="17">
        <v>162.91622969444444</v>
      </c>
      <c r="E353" s="18">
        <v>-0.00021119444444444443</v>
      </c>
      <c r="F353" s="62">
        <v>0.991393</v>
      </c>
      <c r="G353" s="17">
        <v>163.15097094444445</v>
      </c>
      <c r="H353" s="18">
        <v>0.2654439722222222</v>
      </c>
      <c r="I353" s="64">
        <v>63.06621377</v>
      </c>
      <c r="J353" s="27">
        <f t="shared" si="79"/>
        <v>14.084475000000793</v>
      </c>
      <c r="K353" s="76">
        <f t="shared" si="80"/>
        <v>15.939309999999999</v>
      </c>
      <c r="L353" s="28">
        <f t="shared" si="72"/>
        <v>21.27046350654697</v>
      </c>
      <c r="M353" s="93">
        <f t="shared" si="81"/>
        <v>148310281.7277458</v>
      </c>
      <c r="N353" s="37">
        <f t="shared" si="82"/>
        <v>402245.1406949878</v>
      </c>
      <c r="O353" s="34">
        <f t="shared" si="73"/>
        <v>14.933880642614355</v>
      </c>
      <c r="P353" s="72">
        <f t="shared" si="84"/>
        <v>0.26641824129307745</v>
      </c>
      <c r="Q353" s="74">
        <f t="shared" si="74"/>
        <v>38.524928512768696</v>
      </c>
      <c r="R353" s="68">
        <f t="shared" si="75"/>
        <v>53.45880915538305</v>
      </c>
      <c r="S353" s="80">
        <f t="shared" si="76"/>
        <v>23.59104787015434</v>
      </c>
      <c r="T353" s="83">
        <f t="shared" si="77"/>
        <v>2019.035100150401</v>
      </c>
      <c r="U353" s="87">
        <f t="shared" si="83"/>
        <v>1747.4188907368177</v>
      </c>
    </row>
    <row r="354" spans="1:21" ht="12.75">
      <c r="A354" s="41">
        <v>39144</v>
      </c>
      <c r="B354" s="42">
        <v>0.9923611111111111</v>
      </c>
      <c r="C354" s="43">
        <f t="shared" si="78"/>
        <v>0.9923611111111111</v>
      </c>
      <c r="D354" s="17">
        <v>162.91657766666663</v>
      </c>
      <c r="E354" s="18">
        <v>-0.00021116666666666666</v>
      </c>
      <c r="F354" s="62">
        <v>0.99139309</v>
      </c>
      <c r="G354" s="17">
        <v>163.15514955555557</v>
      </c>
      <c r="H354" s="18">
        <v>0.26505755555555555</v>
      </c>
      <c r="I354" s="64">
        <v>63.06632627</v>
      </c>
      <c r="J354" s="27">
        <f t="shared" si="79"/>
        <v>14.314313333336486</v>
      </c>
      <c r="K354" s="76">
        <f t="shared" si="80"/>
        <v>15.916123333333331</v>
      </c>
      <c r="L354" s="28">
        <f t="shared" si="72"/>
        <v>21.4060992276574</v>
      </c>
      <c r="M354" s="93">
        <f t="shared" si="81"/>
        <v>148310295.19155416</v>
      </c>
      <c r="N354" s="37">
        <f t="shared" si="82"/>
        <v>402245.85823573783</v>
      </c>
      <c r="O354" s="34">
        <f t="shared" si="73"/>
        <v>14.933854003351604</v>
      </c>
      <c r="P354" s="72">
        <f t="shared" si="84"/>
        <v>0.26641821710709634</v>
      </c>
      <c r="Q354" s="74">
        <f t="shared" si="74"/>
        <v>38.52484608415004</v>
      </c>
      <c r="R354" s="68">
        <f t="shared" si="75"/>
        <v>53.45870008750165</v>
      </c>
      <c r="S354" s="80">
        <f t="shared" si="76"/>
        <v>23.590992080798436</v>
      </c>
      <c r="T354" s="83">
        <f t="shared" si="77"/>
        <v>2003.1577149156496</v>
      </c>
      <c r="U354" s="87">
        <f t="shared" si="83"/>
        <v>1747.418890733388</v>
      </c>
    </row>
    <row r="355" spans="1:21" ht="12.75">
      <c r="A355" s="41">
        <v>39144</v>
      </c>
      <c r="B355" s="42">
        <v>0.9927026411657559</v>
      </c>
      <c r="C355" s="43">
        <f t="shared" si="78"/>
        <v>0.9927026411657559</v>
      </c>
      <c r="D355" s="17">
        <v>162.9169256666667</v>
      </c>
      <c r="E355" s="18">
        <v>-0.00021113888888888888</v>
      </c>
      <c r="F355" s="62">
        <v>0.99139318</v>
      </c>
      <c r="G355" s="17">
        <v>163.1593281111111</v>
      </c>
      <c r="H355" s="18">
        <v>0.26467111111111113</v>
      </c>
      <c r="I355" s="64">
        <v>63.06643876</v>
      </c>
      <c r="J355" s="27">
        <f t="shared" si="79"/>
        <v>14.544146666663664</v>
      </c>
      <c r="K355" s="76">
        <f t="shared" si="80"/>
        <v>15.892935000000003</v>
      </c>
      <c r="L355" s="28">
        <f t="shared" si="72"/>
        <v>21.543353456800713</v>
      </c>
      <c r="M355" s="93">
        <f t="shared" si="81"/>
        <v>148310308.6553625</v>
      </c>
      <c r="N355" s="37">
        <f t="shared" si="82"/>
        <v>402246.5757127064</v>
      </c>
      <c r="O355" s="34">
        <f t="shared" si="73"/>
        <v>14.933827366551817</v>
      </c>
      <c r="P355" s="72">
        <f t="shared" si="84"/>
        <v>0.26641819292111973</v>
      </c>
      <c r="Q355" s="74">
        <f t="shared" si="74"/>
        <v>38.52476391013263</v>
      </c>
      <c r="R355" s="68">
        <f t="shared" si="75"/>
        <v>53.458591276684444</v>
      </c>
      <c r="S355" s="80">
        <f t="shared" si="76"/>
        <v>23.59093654358081</v>
      </c>
      <c r="T355" s="83">
        <f t="shared" si="77"/>
        <v>1987.0909101467582</v>
      </c>
      <c r="U355" s="87">
        <f t="shared" si="83"/>
        <v>1747.418890729958</v>
      </c>
    </row>
    <row r="356" spans="1:21" ht="12.75">
      <c r="A356" s="41">
        <v>39144</v>
      </c>
      <c r="B356" s="42">
        <v>0.9930555555555555</v>
      </c>
      <c r="C356" s="43">
        <f t="shared" si="78"/>
        <v>0.9930555555555555</v>
      </c>
      <c r="D356" s="17">
        <v>162.9172736666667</v>
      </c>
      <c r="E356" s="18">
        <v>-0.00021113888888888888</v>
      </c>
      <c r="F356" s="62">
        <v>0.99139326</v>
      </c>
      <c r="G356" s="17">
        <v>163.1635065</v>
      </c>
      <c r="H356" s="18">
        <v>0.26428466666666667</v>
      </c>
      <c r="I356" s="64">
        <v>63.06655123</v>
      </c>
      <c r="J356" s="27">
        <f t="shared" si="79"/>
        <v>14.773969999999395</v>
      </c>
      <c r="K356" s="76">
        <f t="shared" si="80"/>
        <v>15.869748333333334</v>
      </c>
      <c r="L356" s="28">
        <f t="shared" si="72"/>
        <v>21.68219433636671</v>
      </c>
      <c r="M356" s="93">
        <f t="shared" si="81"/>
        <v>148310320.62319216</v>
      </c>
      <c r="N356" s="37">
        <f t="shared" si="82"/>
        <v>402247.29306211224</v>
      </c>
      <c r="O356" s="34">
        <f t="shared" si="73"/>
        <v>14.93380073458288</v>
      </c>
      <c r="P356" s="72">
        <f t="shared" si="84"/>
        <v>0.26641817142247737</v>
      </c>
      <c r="Q356" s="74">
        <f t="shared" si="74"/>
        <v>38.52468183803451</v>
      </c>
      <c r="R356" s="68">
        <f t="shared" si="75"/>
        <v>53.45848257261739</v>
      </c>
      <c r="S356" s="80">
        <f t="shared" si="76"/>
        <v>23.59088110345163</v>
      </c>
      <c r="T356" s="83">
        <f t="shared" si="77"/>
        <v>1970.8383943880217</v>
      </c>
      <c r="U356" s="87">
        <f t="shared" si="83"/>
        <v>1747.4188907269092</v>
      </c>
    </row>
    <row r="357" spans="1:21" ht="12.75">
      <c r="A357" s="41">
        <v>39144</v>
      </c>
      <c r="B357" s="42">
        <v>0.9933970856102002</v>
      </c>
      <c r="C357" s="43">
        <f t="shared" si="78"/>
        <v>0.9933970856102002</v>
      </c>
      <c r="D357" s="17">
        <v>162.91762166666666</v>
      </c>
      <c r="E357" s="18">
        <v>-0.0002111111111111111</v>
      </c>
      <c r="F357" s="62">
        <v>0.99139335</v>
      </c>
      <c r="G357" s="17">
        <v>163.16768505555555</v>
      </c>
      <c r="H357" s="18">
        <v>0.2638982222222222</v>
      </c>
      <c r="I357" s="64">
        <v>63.06666371</v>
      </c>
      <c r="J357" s="27">
        <f t="shared" si="79"/>
        <v>15.003803333333394</v>
      </c>
      <c r="K357" s="76">
        <f t="shared" si="80"/>
        <v>15.846559999999998</v>
      </c>
      <c r="L357" s="28">
        <f t="shared" si="72"/>
        <v>21.822602591545184</v>
      </c>
      <c r="M357" s="93">
        <f t="shared" si="81"/>
        <v>148310334.0870005</v>
      </c>
      <c r="N357" s="37">
        <f t="shared" si="82"/>
        <v>402248.01047529944</v>
      </c>
      <c r="O357" s="34">
        <f t="shared" si="73"/>
        <v>14.933774100341022</v>
      </c>
      <c r="P357" s="72">
        <f t="shared" si="84"/>
        <v>0.26641814723650903</v>
      </c>
      <c r="Q357" s="74">
        <f t="shared" si="74"/>
        <v>38.52460016545776</v>
      </c>
      <c r="R357" s="68">
        <f t="shared" si="75"/>
        <v>53.45837426579878</v>
      </c>
      <c r="S357" s="80">
        <f t="shared" si="76"/>
        <v>23.59082606511674</v>
      </c>
      <c r="T357" s="83">
        <f t="shared" si="77"/>
        <v>1954.402457778332</v>
      </c>
      <c r="U357" s="87">
        <f t="shared" si="83"/>
        <v>1747.4188907234795</v>
      </c>
    </row>
    <row r="358" spans="1:21" ht="12.75">
      <c r="A358" s="41">
        <v>39144</v>
      </c>
      <c r="B358" s="42">
        <v>0.99375</v>
      </c>
      <c r="C358" s="43">
        <f t="shared" si="78"/>
        <v>0.99375</v>
      </c>
      <c r="D358" s="17">
        <v>162.9179696388889</v>
      </c>
      <c r="E358" s="18">
        <v>-0.00021108333333333333</v>
      </c>
      <c r="F358" s="62">
        <v>0.99139344</v>
      </c>
      <c r="G358" s="17">
        <v>163.1718636111111</v>
      </c>
      <c r="H358" s="18">
        <v>0.2635117777777778</v>
      </c>
      <c r="I358" s="64">
        <v>63.06677617</v>
      </c>
      <c r="J358" s="27">
        <f t="shared" si="79"/>
        <v>15.233638333331214</v>
      </c>
      <c r="K358" s="76">
        <f t="shared" si="80"/>
        <v>15.823371666666667</v>
      </c>
      <c r="L358" s="28">
        <f t="shared" si="72"/>
        <v>21.964543904448313</v>
      </c>
      <c r="M358" s="93">
        <f t="shared" si="81"/>
        <v>148310347.55080885</v>
      </c>
      <c r="N358" s="37">
        <f t="shared" si="82"/>
        <v>402248.7277609238</v>
      </c>
      <c r="O358" s="34">
        <f t="shared" si="73"/>
        <v>14.933747470929957</v>
      </c>
      <c r="P358" s="72">
        <f t="shared" si="84"/>
        <v>0.2664181230505451</v>
      </c>
      <c r="Q358" s="74">
        <f t="shared" si="74"/>
        <v>38.52451875668586</v>
      </c>
      <c r="R358" s="68">
        <f t="shared" si="75"/>
        <v>53.458266227615816</v>
      </c>
      <c r="S358" s="80">
        <f t="shared" si="76"/>
        <v>23.5907712857559</v>
      </c>
      <c r="T358" s="83">
        <f t="shared" si="77"/>
        <v>1937.7870981645133</v>
      </c>
      <c r="U358" s="87">
        <f t="shared" si="83"/>
        <v>1747.4188907200494</v>
      </c>
    </row>
    <row r="359" spans="1:21" ht="12.75">
      <c r="A359" s="41">
        <v>39144</v>
      </c>
      <c r="B359" s="42">
        <v>0.9940915300546448</v>
      </c>
      <c r="C359" s="43">
        <f t="shared" si="78"/>
        <v>0.9940915300546448</v>
      </c>
      <c r="D359" s="17">
        <v>162.91831763888888</v>
      </c>
      <c r="E359" s="18">
        <v>-0.00021108333333333333</v>
      </c>
      <c r="F359" s="62">
        <v>0.99139352</v>
      </c>
      <c r="G359" s="17">
        <v>163.17604211111112</v>
      </c>
      <c r="H359" s="18">
        <v>0.2631253611111111</v>
      </c>
      <c r="I359" s="64">
        <v>63.06688862</v>
      </c>
      <c r="J359" s="27">
        <f t="shared" si="79"/>
        <v>15.463468333334163</v>
      </c>
      <c r="K359" s="76">
        <f t="shared" si="80"/>
        <v>15.800186666666665</v>
      </c>
      <c r="L359" s="28">
        <f t="shared" si="72"/>
        <v>22.10798651793198</v>
      </c>
      <c r="M359" s="93">
        <f t="shared" si="81"/>
        <v>148310359.51863852</v>
      </c>
      <c r="N359" s="37">
        <f t="shared" si="82"/>
        <v>402249.4449827668</v>
      </c>
      <c r="O359" s="34">
        <f t="shared" si="73"/>
        <v>14.933720843981753</v>
      </c>
      <c r="P359" s="72">
        <f t="shared" si="84"/>
        <v>0.2664181015519139</v>
      </c>
      <c r="Q359" s="74">
        <f t="shared" si="74"/>
        <v>38.52443744163695</v>
      </c>
      <c r="R359" s="68">
        <f t="shared" si="75"/>
        <v>53.4581582856187</v>
      </c>
      <c r="S359" s="80">
        <f t="shared" si="76"/>
        <v>23.590716597655195</v>
      </c>
      <c r="T359" s="83">
        <f t="shared" si="77"/>
        <v>1920.996011007429</v>
      </c>
      <c r="U359" s="87">
        <f t="shared" si="83"/>
        <v>1747.4188907170007</v>
      </c>
    </row>
    <row r="360" spans="1:21" ht="12.75">
      <c r="A360" s="41">
        <v>39144</v>
      </c>
      <c r="B360" s="42">
        <v>0.9944444444444445</v>
      </c>
      <c r="C360" s="43">
        <f t="shared" si="78"/>
        <v>0.9944444444444445</v>
      </c>
      <c r="D360" s="17">
        <v>162.9186656388889</v>
      </c>
      <c r="E360" s="18">
        <v>-0.00021105555555555556</v>
      </c>
      <c r="F360" s="62">
        <v>0.99139361</v>
      </c>
      <c r="G360" s="17">
        <v>163.1802206111111</v>
      </c>
      <c r="H360" s="18">
        <v>0.26273891666666666</v>
      </c>
      <c r="I360" s="64">
        <v>63.06700107</v>
      </c>
      <c r="J360" s="27">
        <f t="shared" si="79"/>
        <v>15.693298333331995</v>
      </c>
      <c r="K360" s="76">
        <f t="shared" si="80"/>
        <v>15.776998333333333</v>
      </c>
      <c r="L360" s="28">
        <f t="shared" si="72"/>
        <v>22.25290003420868</v>
      </c>
      <c r="M360" s="93">
        <f t="shared" si="81"/>
        <v>148310372.98244688</v>
      </c>
      <c r="N360" s="37">
        <f t="shared" si="82"/>
        <v>402250.16220460983</v>
      </c>
      <c r="O360" s="34">
        <f t="shared" si="73"/>
        <v>14.933694217128496</v>
      </c>
      <c r="P360" s="72">
        <f t="shared" si="84"/>
        <v>0.2664180773659583</v>
      </c>
      <c r="Q360" s="74">
        <f t="shared" si="74"/>
        <v>38.5243565339497</v>
      </c>
      <c r="R360" s="68">
        <f t="shared" si="75"/>
        <v>53.4580507510782</v>
      </c>
      <c r="S360" s="80">
        <f t="shared" si="76"/>
        <v>23.590662316821202</v>
      </c>
      <c r="T360" s="83">
        <f t="shared" si="77"/>
        <v>1904.032789327256</v>
      </c>
      <c r="U360" s="87">
        <f t="shared" si="83"/>
        <v>1747.4188907135708</v>
      </c>
    </row>
    <row r="361" spans="1:21" ht="12.75">
      <c r="A361" s="41">
        <v>39144</v>
      </c>
      <c r="B361" s="42">
        <v>0.9947859744990892</v>
      </c>
      <c r="C361" s="43">
        <f t="shared" si="78"/>
        <v>0.9947859744990892</v>
      </c>
      <c r="D361" s="17">
        <v>162.91901363888888</v>
      </c>
      <c r="E361" s="18">
        <v>-0.00021102777777777778</v>
      </c>
      <c r="F361" s="62">
        <v>0.99139369</v>
      </c>
      <c r="G361" s="17">
        <v>163.1843991111111</v>
      </c>
      <c r="H361" s="18">
        <v>0.26235247222222224</v>
      </c>
      <c r="I361" s="64">
        <v>63.0671135</v>
      </c>
      <c r="J361" s="27">
        <f t="shared" si="79"/>
        <v>15.923128333333239</v>
      </c>
      <c r="K361" s="76">
        <f t="shared" si="80"/>
        <v>15.75381</v>
      </c>
      <c r="L361" s="28">
        <f t="shared" si="72"/>
        <v>22.39925825989386</v>
      </c>
      <c r="M361" s="93">
        <f t="shared" si="81"/>
        <v>148310384.9502765</v>
      </c>
      <c r="N361" s="37">
        <f t="shared" si="82"/>
        <v>402250.87929889</v>
      </c>
      <c r="O361" s="34">
        <f t="shared" si="73"/>
        <v>14.933667595105936</v>
      </c>
      <c r="P361" s="72">
        <f t="shared" si="84"/>
        <v>0.26641805586733464</v>
      </c>
      <c r="Q361" s="74">
        <f t="shared" si="74"/>
        <v>38.52427572872883</v>
      </c>
      <c r="R361" s="68">
        <f t="shared" si="75"/>
        <v>53.45794332383477</v>
      </c>
      <c r="S361" s="80">
        <f t="shared" si="76"/>
        <v>23.590608133622894</v>
      </c>
      <c r="T361" s="83">
        <f t="shared" si="77"/>
        <v>1886.9004609000417</v>
      </c>
      <c r="U361" s="87">
        <f t="shared" si="83"/>
        <v>1747.418890710522</v>
      </c>
    </row>
    <row r="362" spans="1:21" ht="12.75">
      <c r="A362" s="41">
        <v>39144</v>
      </c>
      <c r="B362" s="42">
        <v>0.9951388888888889</v>
      </c>
      <c r="C362" s="43">
        <f t="shared" si="78"/>
        <v>0.9951388888888889</v>
      </c>
      <c r="D362" s="17">
        <v>162.91936161111113</v>
      </c>
      <c r="E362" s="18">
        <v>-0.00021102777777777778</v>
      </c>
      <c r="F362" s="62">
        <v>0.99139378</v>
      </c>
      <c r="G362" s="17">
        <v>163.18857758333334</v>
      </c>
      <c r="H362" s="18">
        <v>0.2619660277777778</v>
      </c>
      <c r="I362" s="64">
        <v>63.06722593</v>
      </c>
      <c r="J362" s="27">
        <f t="shared" si="79"/>
        <v>16.152958333332776</v>
      </c>
      <c r="K362" s="76">
        <f t="shared" si="80"/>
        <v>15.730623333333332</v>
      </c>
      <c r="L362" s="28">
        <f t="shared" si="72"/>
        <v>22.54703422396423</v>
      </c>
      <c r="M362" s="93">
        <f t="shared" si="81"/>
        <v>148310398.41408485</v>
      </c>
      <c r="N362" s="37">
        <f t="shared" si="82"/>
        <v>402251.59639317024</v>
      </c>
      <c r="O362" s="34">
        <f t="shared" si="73"/>
        <v>14.933640973178292</v>
      </c>
      <c r="P362" s="72">
        <f t="shared" si="84"/>
        <v>0.2664180316813872</v>
      </c>
      <c r="Q362" s="74">
        <f t="shared" si="74"/>
        <v>38.5241953312317</v>
      </c>
      <c r="R362" s="68">
        <f t="shared" si="75"/>
        <v>53.457836304409994</v>
      </c>
      <c r="S362" s="80">
        <f t="shared" si="76"/>
        <v>23.59055435805341</v>
      </c>
      <c r="T362" s="83">
        <f t="shared" si="77"/>
        <v>1869.6022171324425</v>
      </c>
      <c r="U362" s="87">
        <f t="shared" si="83"/>
        <v>1747.418890707092</v>
      </c>
    </row>
    <row r="363" spans="1:21" ht="12.75">
      <c r="A363" s="41">
        <v>39144</v>
      </c>
      <c r="B363" s="42">
        <v>0.9954804189435337</v>
      </c>
      <c r="C363" s="43">
        <f t="shared" si="78"/>
        <v>0.9954804189435337</v>
      </c>
      <c r="D363" s="17">
        <v>162.9197096111111</v>
      </c>
      <c r="E363" s="18">
        <v>-0.000211</v>
      </c>
      <c r="F363" s="62">
        <v>0.99139387</v>
      </c>
      <c r="G363" s="17">
        <v>163.1927560277778</v>
      </c>
      <c r="H363" s="18">
        <v>0.2615795833333333</v>
      </c>
      <c r="I363" s="64">
        <v>63.06733835</v>
      </c>
      <c r="J363" s="27">
        <f t="shared" si="79"/>
        <v>16.382785000001263</v>
      </c>
      <c r="K363" s="76">
        <f t="shared" si="80"/>
        <v>15.707435</v>
      </c>
      <c r="L363" s="28">
        <f t="shared" si="72"/>
        <v>22.696195515718244</v>
      </c>
      <c r="M363" s="93">
        <f t="shared" si="81"/>
        <v>148310411.8778932</v>
      </c>
      <c r="N363" s="37">
        <f t="shared" si="82"/>
        <v>402252.313423669</v>
      </c>
      <c r="O363" s="34">
        <f t="shared" si="73"/>
        <v>14.933614353713415</v>
      </c>
      <c r="P363" s="72">
        <f t="shared" si="84"/>
        <v>0.2664180074954442</v>
      </c>
      <c r="Q363" s="74">
        <f t="shared" si="74"/>
        <v>38.524115188394646</v>
      </c>
      <c r="R363" s="68">
        <f t="shared" si="75"/>
        <v>53.45772954210806</v>
      </c>
      <c r="S363" s="80">
        <f t="shared" si="76"/>
        <v>23.59050083468123</v>
      </c>
      <c r="T363" s="83">
        <f t="shared" si="77"/>
        <v>1852.1418314528964</v>
      </c>
      <c r="U363" s="87">
        <f t="shared" si="83"/>
        <v>1747.4188907036623</v>
      </c>
    </row>
    <row r="364" spans="1:21" ht="12.75">
      <c r="A364" s="41">
        <v>39144</v>
      </c>
      <c r="B364" s="42">
        <v>0.9958333333333332</v>
      </c>
      <c r="C364" s="43">
        <f t="shared" si="78"/>
        <v>0.9958333333333332</v>
      </c>
      <c r="D364" s="17">
        <v>162.92005761111113</v>
      </c>
      <c r="E364" s="18">
        <v>-0.0002109722222222222</v>
      </c>
      <c r="F364" s="62">
        <v>0.99139395</v>
      </c>
      <c r="G364" s="17">
        <v>163.19693447222224</v>
      </c>
      <c r="H364" s="18">
        <v>0.2611931388888889</v>
      </c>
      <c r="I364" s="64">
        <v>63.06745076</v>
      </c>
      <c r="J364" s="27">
        <f t="shared" si="79"/>
        <v>16.61261166666634</v>
      </c>
      <c r="K364" s="76">
        <f t="shared" si="80"/>
        <v>15.684246666666667</v>
      </c>
      <c r="L364" s="28">
        <f t="shared" si="72"/>
        <v>22.8467184741229</v>
      </c>
      <c r="M364" s="93">
        <f t="shared" si="81"/>
        <v>148310423.84572285</v>
      </c>
      <c r="N364" s="37">
        <f t="shared" si="82"/>
        <v>402253.0303903864</v>
      </c>
      <c r="O364" s="34">
        <f t="shared" si="73"/>
        <v>14.933587736711287</v>
      </c>
      <c r="P364" s="72">
        <f t="shared" si="84"/>
        <v>0.26641798599683186</v>
      </c>
      <c r="Q364" s="74">
        <f t="shared" si="74"/>
        <v>38.524035139371584</v>
      </c>
      <c r="R364" s="68">
        <f t="shared" si="75"/>
        <v>53.45762287608287</v>
      </c>
      <c r="S364" s="80">
        <f t="shared" si="76"/>
        <v>23.590447402660295</v>
      </c>
      <c r="T364" s="83">
        <f t="shared" si="77"/>
        <v>1834.5220528538925</v>
      </c>
      <c r="U364" s="87">
        <f t="shared" si="83"/>
        <v>1747.4188907006132</v>
      </c>
    </row>
    <row r="365" spans="1:21" ht="12.75">
      <c r="A365" s="41">
        <v>39144</v>
      </c>
      <c r="B365" s="42">
        <v>0.996174863387978</v>
      </c>
      <c r="C365" s="43">
        <f t="shared" si="78"/>
        <v>0.996174863387978</v>
      </c>
      <c r="D365" s="17">
        <v>162.9204056111111</v>
      </c>
      <c r="E365" s="18">
        <v>-0.0002109722222222222</v>
      </c>
      <c r="F365" s="62">
        <v>0.99139404</v>
      </c>
      <c r="G365" s="17">
        <v>163.20111291666666</v>
      </c>
      <c r="H365" s="18">
        <v>0.26080672222222223</v>
      </c>
      <c r="I365" s="64">
        <v>63.06756316</v>
      </c>
      <c r="J365" s="27">
        <f t="shared" si="79"/>
        <v>16.84243833333312</v>
      </c>
      <c r="K365" s="76">
        <f t="shared" si="80"/>
        <v>15.661061666666667</v>
      </c>
      <c r="L365" s="28">
        <f t="shared" si="72"/>
        <v>22.998578633325657</v>
      </c>
      <c r="M365" s="93">
        <f t="shared" si="81"/>
        <v>148310437.3095312</v>
      </c>
      <c r="N365" s="37">
        <f t="shared" si="82"/>
        <v>402253.7472933224</v>
      </c>
      <c r="O365" s="34">
        <f t="shared" si="73"/>
        <v>14.933561122171875</v>
      </c>
      <c r="P365" s="72">
        <f t="shared" si="84"/>
        <v>0.2664179618108971</v>
      </c>
      <c r="Q365" s="74">
        <f t="shared" si="74"/>
        <v>38.52395550682414</v>
      </c>
      <c r="R365" s="68">
        <f t="shared" si="75"/>
        <v>53.45751662899601</v>
      </c>
      <c r="S365" s="80">
        <f t="shared" si="76"/>
        <v>23.590394384652264</v>
      </c>
      <c r="T365" s="83">
        <f t="shared" si="77"/>
        <v>1816.7457811099548</v>
      </c>
      <c r="U365" s="87">
        <f t="shared" si="83"/>
        <v>1747.4188906971835</v>
      </c>
    </row>
    <row r="366" spans="1:21" ht="12.75">
      <c r="A366" s="41">
        <v>39144</v>
      </c>
      <c r="B366" s="42">
        <v>0.9965277777777778</v>
      </c>
      <c r="C366" s="43">
        <f t="shared" si="78"/>
        <v>0.9965277777777778</v>
      </c>
      <c r="D366" s="17">
        <v>162.92075358333335</v>
      </c>
      <c r="E366" s="18">
        <v>-0.00021094444444444443</v>
      </c>
      <c r="F366" s="62">
        <v>0.99139413</v>
      </c>
      <c r="G366" s="17">
        <v>163.20529133333332</v>
      </c>
      <c r="H366" s="18">
        <v>0.26042027777777776</v>
      </c>
      <c r="I366" s="64">
        <v>63.06767555</v>
      </c>
      <c r="J366" s="27">
        <f t="shared" si="79"/>
        <v>17.072264999998197</v>
      </c>
      <c r="K366" s="76">
        <f t="shared" si="80"/>
        <v>15.637873333333335</v>
      </c>
      <c r="L366" s="28">
        <f t="shared" si="72"/>
        <v>23.1517451670015</v>
      </c>
      <c r="M366" s="93">
        <f t="shared" si="81"/>
        <v>148310450.77333957</v>
      </c>
      <c r="N366" s="37">
        <f t="shared" si="82"/>
        <v>402254.464132477</v>
      </c>
      <c r="O366" s="34">
        <f t="shared" si="73"/>
        <v>14.933534510095155</v>
      </c>
      <c r="P366" s="72">
        <f t="shared" si="84"/>
        <v>0.2664179376249668</v>
      </c>
      <c r="Q366" s="74">
        <f t="shared" si="74"/>
        <v>38.523876129058436</v>
      </c>
      <c r="R366" s="68">
        <f t="shared" si="75"/>
        <v>53.45741063915359</v>
      </c>
      <c r="S366" s="80">
        <f t="shared" si="76"/>
        <v>23.59034161896328</v>
      </c>
      <c r="T366" s="83">
        <f t="shared" si="77"/>
        <v>1798.816603623925</v>
      </c>
      <c r="U366" s="87">
        <f t="shared" si="83"/>
        <v>1747.4188906937534</v>
      </c>
    </row>
    <row r="367" spans="1:21" ht="12.75">
      <c r="A367" s="41">
        <v>39144</v>
      </c>
      <c r="B367" s="42">
        <v>0.9968693078324226</v>
      </c>
      <c r="C367" s="43">
        <f t="shared" si="78"/>
        <v>0.9968693078324226</v>
      </c>
      <c r="D367" s="17">
        <v>162.92110158333332</v>
      </c>
      <c r="E367" s="18">
        <v>-0.00021094444444444443</v>
      </c>
      <c r="F367" s="62">
        <v>0.99139421</v>
      </c>
      <c r="G367" s="17">
        <v>163.20946972222222</v>
      </c>
      <c r="H367" s="18">
        <v>0.26003383333333335</v>
      </c>
      <c r="I367" s="64">
        <v>63.06778793</v>
      </c>
      <c r="J367" s="27">
        <f t="shared" si="79"/>
        <v>17.302088333333927</v>
      </c>
      <c r="K367" s="76">
        <f t="shared" si="80"/>
        <v>15.61468666666667</v>
      </c>
      <c r="L367" s="28">
        <f t="shared" si="72"/>
        <v>23.30619320438098</v>
      </c>
      <c r="M367" s="93">
        <f t="shared" si="81"/>
        <v>148310462.7411692</v>
      </c>
      <c r="N367" s="37">
        <f t="shared" si="82"/>
        <v>402255.1809078502</v>
      </c>
      <c r="O367" s="34">
        <f t="shared" si="73"/>
        <v>14.9335079004811</v>
      </c>
      <c r="P367" s="72">
        <f t="shared" si="84"/>
        <v>0.2664179161263657</v>
      </c>
      <c r="Q367" s="74">
        <f t="shared" si="74"/>
        <v>38.52379684495778</v>
      </c>
      <c r="R367" s="68">
        <f t="shared" si="75"/>
        <v>53.457304745438876</v>
      </c>
      <c r="S367" s="80">
        <f t="shared" si="76"/>
        <v>23.59028894447668</v>
      </c>
      <c r="T367" s="83">
        <f t="shared" si="77"/>
        <v>1780.73741099168</v>
      </c>
      <c r="U367" s="87">
        <f t="shared" si="83"/>
        <v>1747.4188906907048</v>
      </c>
    </row>
    <row r="368" spans="1:21" ht="12.75">
      <c r="A368" s="117">
        <v>39144</v>
      </c>
      <c r="B368" s="171">
        <v>0.9972222222222222</v>
      </c>
      <c r="C368" s="118">
        <f t="shared" si="78"/>
        <v>0.9972222222222222</v>
      </c>
      <c r="D368" s="119">
        <v>162.92144958333336</v>
      </c>
      <c r="E368" s="120">
        <v>-0.00021091666666666665</v>
      </c>
      <c r="F368" s="121">
        <v>0.9913943</v>
      </c>
      <c r="G368" s="119">
        <v>163.2136481111111</v>
      </c>
      <c r="H368" s="120">
        <v>0.2596473888888889</v>
      </c>
      <c r="I368" s="122">
        <v>63.0679003</v>
      </c>
      <c r="J368" s="123">
        <f t="shared" si="79"/>
        <v>17.53191166666454</v>
      </c>
      <c r="K368" s="124">
        <f t="shared" si="80"/>
        <v>15.591498333333334</v>
      </c>
      <c r="L368" s="125">
        <f t="shared" si="72"/>
        <v>23.461897610209633</v>
      </c>
      <c r="M368" s="127">
        <f t="shared" si="81"/>
        <v>148310476.20497757</v>
      </c>
      <c r="N368" s="128">
        <f t="shared" si="82"/>
        <v>402255.897619442</v>
      </c>
      <c r="O368" s="126">
        <f t="shared" si="73"/>
        <v>14.93348129332969</v>
      </c>
      <c r="P368" s="129">
        <f t="shared" si="84"/>
        <v>0.2664178919404437</v>
      </c>
      <c r="Q368" s="130">
        <f t="shared" si="74"/>
        <v>38.52371797696156</v>
      </c>
      <c r="R368" s="131">
        <f t="shared" si="75"/>
        <v>53.45719927029125</v>
      </c>
      <c r="S368" s="132">
        <f t="shared" si="76"/>
        <v>23.590236683631865</v>
      </c>
      <c r="T368" s="133">
        <f t="shared" si="77"/>
        <v>1762.5111813700937</v>
      </c>
      <c r="U368" s="134">
        <f t="shared" si="83"/>
        <v>1747.4188906872748</v>
      </c>
    </row>
    <row r="369" spans="1:21" ht="12.75">
      <c r="A369" s="135">
        <v>39144</v>
      </c>
      <c r="B369" s="173">
        <v>0.997563752276867</v>
      </c>
      <c r="C369" s="136">
        <f t="shared" si="78"/>
        <v>0.997563752276867</v>
      </c>
      <c r="D369" s="137">
        <v>162.92179758333333</v>
      </c>
      <c r="E369" s="138">
        <v>-0.00021088888888888888</v>
      </c>
      <c r="F369" s="139">
        <v>0.99139438</v>
      </c>
      <c r="G369" s="137">
        <v>163.2178264722222</v>
      </c>
      <c r="H369" s="138">
        <v>0.2592609444444444</v>
      </c>
      <c r="I369" s="140">
        <v>63.06801267</v>
      </c>
      <c r="J369" s="141">
        <f t="shared" si="79"/>
        <v>17.76173333333304</v>
      </c>
      <c r="K369" s="142">
        <f t="shared" si="80"/>
        <v>15.568309999999997</v>
      </c>
      <c r="L369" s="143">
        <f t="shared" si="72"/>
        <v>23.618833387316904</v>
      </c>
      <c r="M369" s="145">
        <f t="shared" si="81"/>
        <v>148310488.17280722</v>
      </c>
      <c r="N369" s="146">
        <f t="shared" si="82"/>
        <v>402256.61433103384</v>
      </c>
      <c r="O369" s="144">
        <f t="shared" si="73"/>
        <v>14.93345468627309</v>
      </c>
      <c r="P369" s="147">
        <f t="shared" si="84"/>
        <v>0.26641787044185006</v>
      </c>
      <c r="Q369" s="148">
        <f t="shared" si="74"/>
        <v>38.523639193988735</v>
      </c>
      <c r="R369" s="149">
        <f t="shared" si="75"/>
        <v>53.45709388026182</v>
      </c>
      <c r="S369" s="150">
        <f t="shared" si="76"/>
        <v>23.590184507715648</v>
      </c>
      <c r="T369" s="151">
        <f t="shared" si="77"/>
        <v>1744.1408005817098</v>
      </c>
      <c r="U369" s="152">
        <f t="shared" si="83"/>
        <v>1747.4188906842262</v>
      </c>
    </row>
    <row r="370" spans="1:21" ht="12.75">
      <c r="A370" s="51">
        <v>39144</v>
      </c>
      <c r="B370" s="52">
        <v>0.9979166666666667</v>
      </c>
      <c r="C370" s="43">
        <f t="shared" si="78"/>
        <v>0.9979166666666667</v>
      </c>
      <c r="D370" s="53">
        <v>162.92214555555557</v>
      </c>
      <c r="E370" s="54">
        <v>-0.00021088888888888888</v>
      </c>
      <c r="F370" s="63">
        <v>0.99139447</v>
      </c>
      <c r="G370" s="53">
        <v>163.22200483333333</v>
      </c>
      <c r="H370" s="54">
        <v>0.2588745</v>
      </c>
      <c r="I370" s="67">
        <v>63.06812502</v>
      </c>
      <c r="J370" s="27">
        <f t="shared" si="79"/>
        <v>17.99155666666536</v>
      </c>
      <c r="K370" s="76">
        <f t="shared" si="80"/>
        <v>15.545123333333333</v>
      </c>
      <c r="L370" s="28">
        <f t="shared" si="72"/>
        <v>23.776979717170438</v>
      </c>
      <c r="M370" s="93">
        <f t="shared" si="81"/>
        <v>148310501.63661557</v>
      </c>
      <c r="N370" s="37">
        <f t="shared" si="82"/>
        <v>402257.3309150628</v>
      </c>
      <c r="O370" s="34">
        <f t="shared" si="73"/>
        <v>14.933428084046891</v>
      </c>
      <c r="P370" s="72">
        <f t="shared" si="84"/>
        <v>0.2664178462559362</v>
      </c>
      <c r="Q370" s="74">
        <f t="shared" si="74"/>
        <v>38.523560836134806</v>
      </c>
      <c r="R370" s="68">
        <f t="shared" si="75"/>
        <v>53.4569889201817</v>
      </c>
      <c r="S370" s="80">
        <f t="shared" si="76"/>
        <v>23.590132752087914</v>
      </c>
      <c r="T370" s="83">
        <f t="shared" si="77"/>
        <v>1725.6287432076629</v>
      </c>
      <c r="U370" s="87">
        <f t="shared" si="83"/>
        <v>1747.418890680796</v>
      </c>
    </row>
    <row r="371" spans="1:21" ht="12.75">
      <c r="A371" s="41">
        <v>39144</v>
      </c>
      <c r="B371" s="42">
        <v>0.9982581967213114</v>
      </c>
      <c r="C371" s="43">
        <f t="shared" si="78"/>
        <v>0.9982581967213114</v>
      </c>
      <c r="D371" s="17">
        <v>162.92249355555555</v>
      </c>
      <c r="E371" s="18">
        <v>-0.0002108611111111111</v>
      </c>
      <c r="F371" s="62">
        <v>0.99139456</v>
      </c>
      <c r="G371" s="17">
        <v>163.22618316666666</v>
      </c>
      <c r="H371" s="18">
        <v>0.25848805555555554</v>
      </c>
      <c r="I371" s="64">
        <v>63.06823737</v>
      </c>
      <c r="J371" s="27">
        <f t="shared" si="79"/>
        <v>18.22137666666663</v>
      </c>
      <c r="K371" s="76">
        <f t="shared" si="80"/>
        <v>15.521935</v>
      </c>
      <c r="L371" s="28">
        <f t="shared" si="72"/>
        <v>23.93630668096509</v>
      </c>
      <c r="M371" s="93">
        <f t="shared" si="81"/>
        <v>148310515.10042393</v>
      </c>
      <c r="N371" s="37">
        <f t="shared" si="82"/>
        <v>402258.04749909183</v>
      </c>
      <c r="O371" s="34">
        <f t="shared" si="73"/>
        <v>14.93340148191547</v>
      </c>
      <c r="P371" s="72">
        <f t="shared" si="84"/>
        <v>0.26641782207002684</v>
      </c>
      <c r="Q371" s="74">
        <f t="shared" si="74"/>
        <v>38.523482724249874</v>
      </c>
      <c r="R371" s="68">
        <f t="shared" si="75"/>
        <v>53.45688420616534</v>
      </c>
      <c r="S371" s="80">
        <f t="shared" si="76"/>
        <v>23.590081242334406</v>
      </c>
      <c r="T371" s="83">
        <f t="shared" si="77"/>
        <v>1706.9784890913775</v>
      </c>
      <c r="U371" s="87">
        <f t="shared" si="83"/>
        <v>1747.4188906773663</v>
      </c>
    </row>
    <row r="372" spans="1:21" ht="12.75">
      <c r="A372" s="41">
        <v>39144</v>
      </c>
      <c r="B372" s="42">
        <v>0.998611111111111</v>
      </c>
      <c r="C372" s="43">
        <f t="shared" si="78"/>
        <v>0.998611111111111</v>
      </c>
      <c r="D372" s="17">
        <v>162.92284155555558</v>
      </c>
      <c r="E372" s="18">
        <v>-0.00021083333333333333</v>
      </c>
      <c r="F372" s="62">
        <v>0.99139464</v>
      </c>
      <c r="G372" s="17">
        <v>163.23036147222223</v>
      </c>
      <c r="H372" s="18">
        <v>0.2581016388888889</v>
      </c>
      <c r="I372" s="64">
        <v>63.06834971</v>
      </c>
      <c r="J372" s="27">
        <f t="shared" si="79"/>
        <v>18.45119499999896</v>
      </c>
      <c r="K372" s="76">
        <f t="shared" si="80"/>
        <v>15.498748333333332</v>
      </c>
      <c r="L372" s="28">
        <f t="shared" si="72"/>
        <v>24.096794189569174</v>
      </c>
      <c r="M372" s="93">
        <f t="shared" si="81"/>
        <v>148310527.06825358</v>
      </c>
      <c r="N372" s="37">
        <f t="shared" si="82"/>
        <v>402258.7640193394</v>
      </c>
      <c r="O372" s="34">
        <f t="shared" si="73"/>
        <v>14.933374882246603</v>
      </c>
      <c r="P372" s="72">
        <f t="shared" si="84"/>
        <v>0.26641780057144443</v>
      </c>
      <c r="Q372" s="74">
        <f t="shared" si="74"/>
        <v>38.52340470613431</v>
      </c>
      <c r="R372" s="68">
        <f t="shared" si="75"/>
        <v>53.45677958838091</v>
      </c>
      <c r="S372" s="80">
        <f t="shared" si="76"/>
        <v>23.590029823887704</v>
      </c>
      <c r="T372" s="83">
        <f t="shared" si="77"/>
        <v>1688.192370177173</v>
      </c>
      <c r="U372" s="87">
        <f t="shared" si="83"/>
        <v>1747.4188906743175</v>
      </c>
    </row>
    <row r="373" spans="1:21" ht="12.75">
      <c r="A373" s="41">
        <v>39144</v>
      </c>
      <c r="B373" s="42">
        <v>0.9989526411657558</v>
      </c>
      <c r="C373" s="43">
        <f t="shared" si="78"/>
        <v>0.9989526411657558</v>
      </c>
      <c r="D373" s="17">
        <v>162.92318955555555</v>
      </c>
      <c r="E373" s="18">
        <v>-0.00021083333333333333</v>
      </c>
      <c r="F373" s="62">
        <v>0.99139473</v>
      </c>
      <c r="G373" s="17">
        <v>163.2345396111111</v>
      </c>
      <c r="H373" s="18">
        <v>0.25771519444444446</v>
      </c>
      <c r="I373" s="64">
        <v>63.06846203</v>
      </c>
      <c r="J373" s="27">
        <f t="shared" si="79"/>
        <v>18.681003333333024</v>
      </c>
      <c r="K373" s="76">
        <f t="shared" si="80"/>
        <v>15.475561666666668</v>
      </c>
      <c r="L373" s="28">
        <f t="shared" si="72"/>
        <v>24.258411676761142</v>
      </c>
      <c r="M373" s="93">
        <f t="shared" si="81"/>
        <v>148310540.53206193</v>
      </c>
      <c r="N373" s="37">
        <f t="shared" si="82"/>
        <v>402259.4804120242</v>
      </c>
      <c r="O373" s="34">
        <f t="shared" si="73"/>
        <v>14.933348287408036</v>
      </c>
      <c r="P373" s="72">
        <f t="shared" si="84"/>
        <v>0.26641777638554337</v>
      </c>
      <c r="Q373" s="74">
        <f t="shared" si="74"/>
        <v>38.52332711200771</v>
      </c>
      <c r="R373" s="68">
        <f t="shared" si="75"/>
        <v>53.45667539941575</v>
      </c>
      <c r="S373" s="80">
        <f t="shared" si="76"/>
        <v>23.589978824599676</v>
      </c>
      <c r="T373" s="83">
        <f t="shared" si="77"/>
        <v>1669.274000913154</v>
      </c>
      <c r="U373" s="87">
        <f t="shared" si="83"/>
        <v>1747.4188906708875</v>
      </c>
    </row>
    <row r="374" spans="1:21" ht="12.75">
      <c r="A374" s="41">
        <v>39144</v>
      </c>
      <c r="B374" s="42">
        <v>0.9993055555555556</v>
      </c>
      <c r="C374" s="43">
        <f t="shared" si="78"/>
        <v>0.9993055555555556</v>
      </c>
      <c r="D374" s="17">
        <v>162.9235375277778</v>
      </c>
      <c r="E374" s="18">
        <v>-0.00021080555555555555</v>
      </c>
      <c r="F374" s="62">
        <v>0.99139482</v>
      </c>
      <c r="G374" s="17">
        <v>163.23871788888889</v>
      </c>
      <c r="H374" s="18">
        <v>0.25732875</v>
      </c>
      <c r="I374" s="64">
        <v>63.06857435</v>
      </c>
      <c r="J374" s="27">
        <f t="shared" si="79"/>
        <v>18.910821666665356</v>
      </c>
      <c r="K374" s="76">
        <f t="shared" si="80"/>
        <v>15.452373333333334</v>
      </c>
      <c r="L374" s="28">
        <f t="shared" si="72"/>
        <v>24.421150858539264</v>
      </c>
      <c r="M374" s="93">
        <f t="shared" si="81"/>
        <v>148310553.9958703</v>
      </c>
      <c r="N374" s="37">
        <f t="shared" si="82"/>
        <v>402260.19680470903</v>
      </c>
      <c r="O374" s="34">
        <f t="shared" si="73"/>
        <v>14.933321692664189</v>
      </c>
      <c r="P374" s="72">
        <f t="shared" si="84"/>
        <v>0.26641775219964664</v>
      </c>
      <c r="Q374" s="74">
        <f t="shared" si="74"/>
        <v>38.52324976496825</v>
      </c>
      <c r="R374" s="68">
        <f t="shared" si="75"/>
        <v>53.456571457632435</v>
      </c>
      <c r="S374" s="80">
        <f t="shared" si="76"/>
        <v>23.589928072304062</v>
      </c>
      <c r="T374" s="83">
        <f t="shared" si="77"/>
        <v>1650.224329783122</v>
      </c>
      <c r="U374" s="87">
        <f t="shared" si="83"/>
        <v>1747.4188906674576</v>
      </c>
    </row>
    <row r="375" spans="1:21" ht="12.75">
      <c r="A375" s="41">
        <v>39144</v>
      </c>
      <c r="B375" s="42">
        <v>0.9996470856102003</v>
      </c>
      <c r="C375" s="43">
        <f t="shared" si="78"/>
        <v>0.9996470856102003</v>
      </c>
      <c r="D375" s="17">
        <v>162.92388552777777</v>
      </c>
      <c r="E375" s="18">
        <v>-0.00021077777777777778</v>
      </c>
      <c r="F375" s="62">
        <v>0.9913949</v>
      </c>
      <c r="G375" s="17">
        <v>163.24289616666664</v>
      </c>
      <c r="H375" s="18">
        <v>0.25694230555555553</v>
      </c>
      <c r="I375" s="64">
        <v>63.06868666</v>
      </c>
      <c r="J375" s="27">
        <f t="shared" si="79"/>
        <v>19.140638333332163</v>
      </c>
      <c r="K375" s="76">
        <f t="shared" si="80"/>
        <v>15.429184999999999</v>
      </c>
      <c r="L375" s="28">
        <f t="shared" si="72"/>
        <v>24.584981708201262</v>
      </c>
      <c r="M375" s="93">
        <f t="shared" si="81"/>
        <v>148310565.96369994</v>
      </c>
      <c r="N375" s="37">
        <f t="shared" si="82"/>
        <v>402260.9131336124</v>
      </c>
      <c r="O375" s="34">
        <f t="shared" si="73"/>
        <v>14.933295100382825</v>
      </c>
      <c r="P375" s="72">
        <f t="shared" si="84"/>
        <v>0.2664177307010755</v>
      </c>
      <c r="Q375" s="74">
        <f t="shared" si="74"/>
        <v>38.52317251156734</v>
      </c>
      <c r="R375" s="68">
        <f t="shared" si="75"/>
        <v>53.45646761195016</v>
      </c>
      <c r="S375" s="80">
        <f t="shared" si="76"/>
        <v>23.589877411184514</v>
      </c>
      <c r="T375" s="83">
        <f t="shared" si="77"/>
        <v>1631.0468515408493</v>
      </c>
      <c r="U375" s="87">
        <f t="shared" si="83"/>
        <v>1747.418890664409</v>
      </c>
    </row>
    <row r="376" spans="1:21" ht="12.75">
      <c r="A376" s="41">
        <v>39145</v>
      </c>
      <c r="B376" s="42">
        <v>0</v>
      </c>
      <c r="C376" s="43">
        <f t="shared" si="78"/>
        <v>1</v>
      </c>
      <c r="D376" s="17">
        <v>162.9242335277778</v>
      </c>
      <c r="E376" s="18">
        <v>-0.00021077777777777778</v>
      </c>
      <c r="F376" s="62">
        <v>0.99139499</v>
      </c>
      <c r="G376" s="17">
        <v>163.24707444444442</v>
      </c>
      <c r="H376" s="18">
        <v>0.2565558611111111</v>
      </c>
      <c r="I376" s="64">
        <v>63.06879896</v>
      </c>
      <c r="J376" s="27">
        <f t="shared" si="79"/>
        <v>19.370454999997264</v>
      </c>
      <c r="K376" s="76">
        <f t="shared" si="80"/>
        <v>15.405998333333335</v>
      </c>
      <c r="L376" s="28">
        <f t="shared" si="72"/>
        <v>24.749884842434472</v>
      </c>
      <c r="M376" s="93">
        <f t="shared" si="81"/>
        <v>148310579.4275083</v>
      </c>
      <c r="N376" s="37">
        <f t="shared" si="82"/>
        <v>402261.6293987344</v>
      </c>
      <c r="O376" s="34">
        <f t="shared" si="73"/>
        <v>14.933268510563908</v>
      </c>
      <c r="P376" s="72">
        <f t="shared" si="84"/>
        <v>0.2664177065151871</v>
      </c>
      <c r="Q376" s="74">
        <f t="shared" si="74"/>
        <v>38.523095674487266</v>
      </c>
      <c r="R376" s="68">
        <f t="shared" si="75"/>
        <v>53.45636418505117</v>
      </c>
      <c r="S376" s="80">
        <f t="shared" si="76"/>
        <v>23.58982716392336</v>
      </c>
      <c r="T376" s="83">
        <f t="shared" si="77"/>
        <v>1611.7438714710152</v>
      </c>
      <c r="U376" s="87">
        <f t="shared" si="83"/>
        <v>1747.418890660979</v>
      </c>
    </row>
    <row r="377" spans="1:21" ht="12.75">
      <c r="A377" s="41">
        <v>39145</v>
      </c>
      <c r="B377" s="42">
        <v>0.00034153005464480874</v>
      </c>
      <c r="C377" s="43">
        <f t="shared" si="78"/>
        <v>1.0003415300546448</v>
      </c>
      <c r="D377" s="17">
        <v>162.92458150000004</v>
      </c>
      <c r="E377" s="18">
        <v>-0.00021075</v>
      </c>
      <c r="F377" s="62">
        <v>0.99139508</v>
      </c>
      <c r="G377" s="17">
        <v>163.25125266666666</v>
      </c>
      <c r="H377" s="18">
        <v>0.25616941666666665</v>
      </c>
      <c r="I377" s="64">
        <v>63.06891125</v>
      </c>
      <c r="J377" s="27">
        <f t="shared" si="79"/>
        <v>19.60026999999684</v>
      </c>
      <c r="K377" s="76">
        <f t="shared" si="80"/>
        <v>15.382809999999997</v>
      </c>
      <c r="L377" s="28">
        <f t="shared" si="72"/>
        <v>24.915835597257146</v>
      </c>
      <c r="M377" s="93">
        <f t="shared" si="81"/>
        <v>148310592.89131665</v>
      </c>
      <c r="N377" s="37">
        <f t="shared" si="82"/>
        <v>402262.34560007503</v>
      </c>
      <c r="O377" s="34">
        <f t="shared" si="73"/>
        <v>14.933241923207417</v>
      </c>
      <c r="P377" s="72">
        <f t="shared" si="84"/>
        <v>0.26641768232930313</v>
      </c>
      <c r="Q377" s="74">
        <f t="shared" si="74"/>
        <v>38.52301909212876</v>
      </c>
      <c r="R377" s="68">
        <f t="shared" si="75"/>
        <v>53.45626101533618</v>
      </c>
      <c r="S377" s="80">
        <f t="shared" si="76"/>
        <v>23.589777168921344</v>
      </c>
      <c r="T377" s="83">
        <f t="shared" si="77"/>
        <v>1592.3182561476133</v>
      </c>
      <c r="U377" s="87">
        <f t="shared" si="83"/>
        <v>1747.4188906575491</v>
      </c>
    </row>
    <row r="378" spans="1:21" ht="12.75">
      <c r="A378" s="41">
        <v>39145</v>
      </c>
      <c r="B378" s="42">
        <v>0.0006944444444444445</v>
      </c>
      <c r="C378" s="43">
        <f t="shared" si="78"/>
        <v>1.0006944444444446</v>
      </c>
      <c r="D378" s="17">
        <v>162.92492950000002</v>
      </c>
      <c r="E378" s="18">
        <v>-0.00021072222222222222</v>
      </c>
      <c r="F378" s="62">
        <v>0.99139516</v>
      </c>
      <c r="G378" s="17">
        <v>163.25543091666665</v>
      </c>
      <c r="H378" s="18">
        <v>0.255783</v>
      </c>
      <c r="I378" s="64">
        <v>63.06902354</v>
      </c>
      <c r="J378" s="27">
        <f t="shared" si="79"/>
        <v>19.83008499999812</v>
      </c>
      <c r="K378" s="76">
        <f t="shared" si="80"/>
        <v>15.359623333333333</v>
      </c>
      <c r="L378" s="28">
        <f t="shared" si="72"/>
        <v>25.082816496922288</v>
      </c>
      <c r="M378" s="93">
        <f t="shared" si="81"/>
        <v>148310604.8591463</v>
      </c>
      <c r="N378" s="37">
        <f t="shared" si="82"/>
        <v>402263.06180141564</v>
      </c>
      <c r="O378" s="34">
        <f t="shared" si="73"/>
        <v>14.9332153359456</v>
      </c>
      <c r="P378" s="72">
        <f t="shared" si="84"/>
        <v>0.26641766083074325</v>
      </c>
      <c r="Q378" s="74">
        <f t="shared" si="74"/>
        <v>38.52294259502234</v>
      </c>
      <c r="R378" s="68">
        <f t="shared" si="75"/>
        <v>53.45615793096795</v>
      </c>
      <c r="S378" s="80">
        <f t="shared" si="76"/>
        <v>23.589727259076742</v>
      </c>
      <c r="T378" s="83">
        <f t="shared" si="77"/>
        <v>1572.77203032956</v>
      </c>
      <c r="U378" s="87">
        <f t="shared" si="83"/>
        <v>1747.4188906545003</v>
      </c>
    </row>
    <row r="379" spans="1:21" ht="12.75">
      <c r="A379" s="41">
        <v>39145</v>
      </c>
      <c r="B379" s="42">
        <v>0.001035974499089253</v>
      </c>
      <c r="C379" s="43">
        <f t="shared" si="78"/>
        <v>1.0010359744990893</v>
      </c>
      <c r="D379" s="17">
        <v>162.9252775</v>
      </c>
      <c r="E379" s="18">
        <v>-0.00021072222222222222</v>
      </c>
      <c r="F379" s="62">
        <v>0.99139525</v>
      </c>
      <c r="G379" s="17">
        <v>163.2596091388889</v>
      </c>
      <c r="H379" s="18">
        <v>0.25539655555555557</v>
      </c>
      <c r="I379" s="64">
        <v>63.06913581</v>
      </c>
      <c r="J379" s="27">
        <f t="shared" si="79"/>
        <v>20.059898333333877</v>
      </c>
      <c r="K379" s="76">
        <f t="shared" si="80"/>
        <v>15.336436666666668</v>
      </c>
      <c r="L379" s="28">
        <f t="shared" si="72"/>
        <v>25.25080476379848</v>
      </c>
      <c r="M379" s="93">
        <f t="shared" si="81"/>
        <v>148310618.32295462</v>
      </c>
      <c r="N379" s="37">
        <f t="shared" si="82"/>
        <v>402263.7778751934</v>
      </c>
      <c r="O379" s="34">
        <f t="shared" si="73"/>
        <v>14.933188753513896</v>
      </c>
      <c r="P379" s="72">
        <f t="shared" si="84"/>
        <v>0.2664176366448677</v>
      </c>
      <c r="Q379" s="74">
        <f t="shared" si="74"/>
        <v>38.522866522599145</v>
      </c>
      <c r="R379" s="68">
        <f t="shared" si="75"/>
        <v>53.45605527611304</v>
      </c>
      <c r="S379" s="80">
        <f t="shared" si="76"/>
        <v>23.58967776908525</v>
      </c>
      <c r="T379" s="83">
        <f t="shared" si="77"/>
        <v>1553.107898024106</v>
      </c>
      <c r="U379" s="87">
        <f t="shared" si="83"/>
        <v>1747.4188906510706</v>
      </c>
    </row>
    <row r="380" spans="1:21" ht="12.75">
      <c r="A380" s="41">
        <v>39145</v>
      </c>
      <c r="B380" s="42">
        <v>0.001388888888888889</v>
      </c>
      <c r="C380" s="43">
        <f t="shared" si="78"/>
        <v>1.0013888888888889</v>
      </c>
      <c r="D380" s="17">
        <v>162.92562550000002</v>
      </c>
      <c r="E380" s="18">
        <v>-0.00021069444444444442</v>
      </c>
      <c r="F380" s="62">
        <v>0.99139533</v>
      </c>
      <c r="G380" s="17">
        <v>163.26378733333334</v>
      </c>
      <c r="H380" s="18">
        <v>0.2550101111111111</v>
      </c>
      <c r="I380" s="64">
        <v>63.06924808</v>
      </c>
      <c r="J380" s="27">
        <f t="shared" si="79"/>
        <v>20.28970999999899</v>
      </c>
      <c r="K380" s="76">
        <f t="shared" si="80"/>
        <v>15.313248333333332</v>
      </c>
      <c r="L380" s="28">
        <f t="shared" si="72"/>
        <v>25.41977937710978</v>
      </c>
      <c r="M380" s="93">
        <f t="shared" si="81"/>
        <v>148310630.2907843</v>
      </c>
      <c r="N380" s="37">
        <f t="shared" si="82"/>
        <v>402264.4939489712</v>
      </c>
      <c r="O380" s="34">
        <f t="shared" si="73"/>
        <v>14.933162171176823</v>
      </c>
      <c r="P380" s="72">
        <f t="shared" si="84"/>
        <v>0.26641761514631507</v>
      </c>
      <c r="Q380" s="74">
        <f t="shared" si="74"/>
        <v>38.522790535030595</v>
      </c>
      <c r="R380" s="68">
        <f t="shared" si="75"/>
        <v>53.45595270620742</v>
      </c>
      <c r="S380" s="80">
        <f t="shared" si="76"/>
        <v>23.58962836385377</v>
      </c>
      <c r="T380" s="83">
        <f t="shared" si="77"/>
        <v>1533.3282791797974</v>
      </c>
      <c r="U380" s="87">
        <f t="shared" si="83"/>
        <v>1747.4188906480217</v>
      </c>
    </row>
    <row r="381" spans="1:21" ht="12.75">
      <c r="A381" s="41">
        <v>39145</v>
      </c>
      <c r="B381" s="42">
        <v>0.0017304189435336976</v>
      </c>
      <c r="C381" s="43">
        <f t="shared" si="78"/>
        <v>1.0017304189435337</v>
      </c>
      <c r="D381" s="17">
        <v>162.92597347222227</v>
      </c>
      <c r="E381" s="18">
        <v>-0.00021066666666666665</v>
      </c>
      <c r="F381" s="62">
        <v>0.99139542</v>
      </c>
      <c r="G381" s="17">
        <v>163.2679655277778</v>
      </c>
      <c r="H381" s="18">
        <v>0.2546236666666667</v>
      </c>
      <c r="I381" s="64">
        <v>63.06936033</v>
      </c>
      <c r="J381" s="27">
        <f t="shared" si="79"/>
        <v>20.519523333331335</v>
      </c>
      <c r="K381" s="76">
        <f t="shared" si="80"/>
        <v>15.290060000000004</v>
      </c>
      <c r="L381" s="28">
        <f t="shared" si="72"/>
        <v>25.589724426155055</v>
      </c>
      <c r="M381" s="93">
        <f t="shared" si="81"/>
        <v>148310643.75459266</v>
      </c>
      <c r="N381" s="37">
        <f t="shared" si="82"/>
        <v>402265.20989518624</v>
      </c>
      <c r="O381" s="34">
        <f t="shared" si="73"/>
        <v>14.933135593669794</v>
      </c>
      <c r="P381" s="72">
        <f t="shared" si="84"/>
        <v>0.26641759096044765</v>
      </c>
      <c r="Q381" s="74">
        <f t="shared" si="74"/>
        <v>38.522714972448476</v>
      </c>
      <c r="R381" s="68">
        <f t="shared" si="75"/>
        <v>53.45585056611827</v>
      </c>
      <c r="S381" s="80">
        <f t="shared" si="76"/>
        <v>23.58957937877868</v>
      </c>
      <c r="T381" s="83">
        <f t="shared" si="77"/>
        <v>1513.4350743688638</v>
      </c>
      <c r="U381" s="87">
        <f t="shared" si="83"/>
        <v>1747.4188906445918</v>
      </c>
    </row>
    <row r="382" spans="1:21" ht="12.75">
      <c r="A382" s="41">
        <v>39145</v>
      </c>
      <c r="B382" s="42">
        <v>0.0020833333333333333</v>
      </c>
      <c r="C382" s="43">
        <f t="shared" si="78"/>
        <v>1.0020833333333334</v>
      </c>
      <c r="D382" s="17">
        <v>162.92632147222224</v>
      </c>
      <c r="E382" s="18">
        <v>-0.00021066666666666665</v>
      </c>
      <c r="F382" s="62">
        <v>0.99139551</v>
      </c>
      <c r="G382" s="17">
        <v>163.27214369444445</v>
      </c>
      <c r="H382" s="18">
        <v>0.2542372222222222</v>
      </c>
      <c r="I382" s="64">
        <v>63.06947258</v>
      </c>
      <c r="J382" s="27">
        <f t="shared" si="79"/>
        <v>20.74933333333263</v>
      </c>
      <c r="K382" s="76">
        <f t="shared" si="80"/>
        <v>15.266873333333335</v>
      </c>
      <c r="L382" s="28">
        <f t="shared" si="72"/>
        <v>25.76061770993695</v>
      </c>
      <c r="M382" s="93">
        <f t="shared" si="81"/>
        <v>148310657.218401</v>
      </c>
      <c r="N382" s="37">
        <f t="shared" si="82"/>
        <v>402265.9258414012</v>
      </c>
      <c r="O382" s="34">
        <f t="shared" si="73"/>
        <v>14.93310901625737</v>
      </c>
      <c r="P382" s="72">
        <f t="shared" si="84"/>
        <v>0.2664175667745847</v>
      </c>
      <c r="Q382" s="74">
        <f t="shared" si="74"/>
        <v>38.52263965600208</v>
      </c>
      <c r="R382" s="68">
        <f t="shared" si="75"/>
        <v>53.455748672259446</v>
      </c>
      <c r="S382" s="80">
        <f t="shared" si="76"/>
        <v>23.58953063974471</v>
      </c>
      <c r="T382" s="83">
        <f t="shared" si="77"/>
        <v>1493.4308605143847</v>
      </c>
      <c r="U382" s="87">
        <f t="shared" si="83"/>
        <v>1747.4188906411619</v>
      </c>
    </row>
    <row r="383" spans="1:21" ht="12.75">
      <c r="A383" s="41">
        <v>39145</v>
      </c>
      <c r="B383" s="42">
        <v>0.0024248633879781424</v>
      </c>
      <c r="C383" s="43">
        <f t="shared" si="78"/>
        <v>1.0024248633879782</v>
      </c>
      <c r="D383" s="17">
        <v>162.92666947222222</v>
      </c>
      <c r="E383" s="18">
        <v>-0.00021063888888888887</v>
      </c>
      <c r="F383" s="62">
        <v>0.99139559</v>
      </c>
      <c r="G383" s="17">
        <v>163.27632183333336</v>
      </c>
      <c r="H383" s="18">
        <v>0.25385077777777776</v>
      </c>
      <c r="I383" s="64">
        <v>63.06958482</v>
      </c>
      <c r="J383" s="27">
        <f t="shared" si="79"/>
        <v>20.979141666668397</v>
      </c>
      <c r="K383" s="76">
        <f t="shared" si="80"/>
        <v>15.243685</v>
      </c>
      <c r="L383" s="28">
        <f t="shared" si="72"/>
        <v>25.93243977793209</v>
      </c>
      <c r="M383" s="93">
        <f t="shared" si="81"/>
        <v>148310669.18623066</v>
      </c>
      <c r="N383" s="37">
        <f t="shared" si="82"/>
        <v>402266.64172383485</v>
      </c>
      <c r="O383" s="34">
        <f t="shared" si="73"/>
        <v>14.933082441307231</v>
      </c>
      <c r="P383" s="72">
        <f t="shared" si="84"/>
        <v>0.26641754527604344</v>
      </c>
      <c r="Q383" s="74">
        <f t="shared" si="74"/>
        <v>38.52256443303761</v>
      </c>
      <c r="R383" s="68">
        <f t="shared" si="75"/>
        <v>53.455646874344836</v>
      </c>
      <c r="S383" s="80">
        <f t="shared" si="76"/>
        <v>23.589481991730377</v>
      </c>
      <c r="T383" s="83">
        <f t="shared" si="77"/>
        <v>1473.3178950369147</v>
      </c>
      <c r="U383" s="87">
        <f t="shared" si="83"/>
        <v>1747.4188906381132</v>
      </c>
    </row>
    <row r="384" spans="1:21" ht="12.75">
      <c r="A384" s="41">
        <v>39145</v>
      </c>
      <c r="B384" s="42">
        <v>0.002777777777777778</v>
      </c>
      <c r="C384" s="43">
        <f t="shared" si="78"/>
        <v>1.0027777777777778</v>
      </c>
      <c r="D384" s="17">
        <v>162.92701744444446</v>
      </c>
      <c r="E384" s="18">
        <v>-0.0002106111111111111</v>
      </c>
      <c r="F384" s="62">
        <v>0.99139568</v>
      </c>
      <c r="G384" s="17">
        <v>163.28049997222223</v>
      </c>
      <c r="H384" s="18">
        <v>0.25346433333333335</v>
      </c>
      <c r="I384" s="64">
        <v>63.06969705</v>
      </c>
      <c r="J384" s="27">
        <f t="shared" si="79"/>
        <v>21.20895166666628</v>
      </c>
      <c r="K384" s="76">
        <f t="shared" si="80"/>
        <v>15.220496666666666</v>
      </c>
      <c r="L384" s="28">
        <f t="shared" si="72"/>
        <v>26.105175930910836</v>
      </c>
      <c r="M384" s="93">
        <f t="shared" si="81"/>
        <v>148310682.65003902</v>
      </c>
      <c r="N384" s="37">
        <f t="shared" si="82"/>
        <v>402267.35754248704</v>
      </c>
      <c r="O384" s="34">
        <f t="shared" si="73"/>
        <v>14.933055868819357</v>
      </c>
      <c r="P384" s="72">
        <f t="shared" si="84"/>
        <v>0.2664175210901888</v>
      </c>
      <c r="Q384" s="74">
        <f t="shared" si="74"/>
        <v>38.52248962641321</v>
      </c>
      <c r="R384" s="68">
        <f t="shared" si="75"/>
        <v>53.45554549523257</v>
      </c>
      <c r="S384" s="80">
        <f t="shared" si="76"/>
        <v>23.589433757593852</v>
      </c>
      <c r="T384" s="83">
        <f t="shared" si="77"/>
        <v>1453.0979352635363</v>
      </c>
      <c r="U384" s="87">
        <f t="shared" si="83"/>
        <v>1747.418890634683</v>
      </c>
    </row>
    <row r="385" spans="1:21" ht="12.75">
      <c r="A385" s="41">
        <v>39145</v>
      </c>
      <c r="B385" s="42">
        <v>0.003119307832422586</v>
      </c>
      <c r="C385" s="43">
        <f t="shared" si="78"/>
        <v>1.0031193078324225</v>
      </c>
      <c r="D385" s="17">
        <v>162.9273654444445</v>
      </c>
      <c r="E385" s="18">
        <v>-0.0002106111111111111</v>
      </c>
      <c r="F385" s="62">
        <v>0.99139577</v>
      </c>
      <c r="G385" s="17">
        <v>163.2846781111111</v>
      </c>
      <c r="H385" s="18">
        <v>0.2530779166666667</v>
      </c>
      <c r="I385" s="64">
        <v>63.06980927</v>
      </c>
      <c r="J385" s="27">
        <f t="shared" si="79"/>
        <v>21.438759999996932</v>
      </c>
      <c r="K385" s="76">
        <f t="shared" si="80"/>
        <v>15.197311666666666</v>
      </c>
      <c r="L385" s="28">
        <f t="shared" si="72"/>
        <v>26.278807395638495</v>
      </c>
      <c r="M385" s="93">
        <f t="shared" si="81"/>
        <v>148310696.11384735</v>
      </c>
      <c r="N385" s="37">
        <f t="shared" si="82"/>
        <v>402268.0732973578</v>
      </c>
      <c r="O385" s="34">
        <f t="shared" si="73"/>
        <v>14.933029298793716</v>
      </c>
      <c r="P385" s="72">
        <f t="shared" si="84"/>
        <v>0.2664174969043384</v>
      </c>
      <c r="Q385" s="74">
        <f t="shared" si="74"/>
        <v>38.52241507482692</v>
      </c>
      <c r="R385" s="68">
        <f t="shared" si="75"/>
        <v>53.45544437362064</v>
      </c>
      <c r="S385" s="80">
        <f t="shared" si="76"/>
        <v>23.5893857760332</v>
      </c>
      <c r="T385" s="83">
        <f t="shared" si="77"/>
        <v>1432.7731586237423</v>
      </c>
      <c r="U385" s="87">
        <f t="shared" si="83"/>
        <v>1747.4188906312534</v>
      </c>
    </row>
    <row r="386" spans="1:21" ht="12.75">
      <c r="A386" s="41">
        <v>39145</v>
      </c>
      <c r="B386" s="42">
        <v>0.003472222222222222</v>
      </c>
      <c r="C386" s="43">
        <f t="shared" si="78"/>
        <v>1.0034722222222223</v>
      </c>
      <c r="D386" s="17">
        <v>162.92771344444446</v>
      </c>
      <c r="E386" s="18">
        <v>-0.00021058333333333332</v>
      </c>
      <c r="F386" s="62">
        <v>0.99139585</v>
      </c>
      <c r="G386" s="17">
        <v>163.28885622222222</v>
      </c>
      <c r="H386" s="18">
        <v>0.2526914722222222</v>
      </c>
      <c r="I386" s="64">
        <v>63.06992148</v>
      </c>
      <c r="J386" s="27">
        <f t="shared" si="79"/>
        <v>21.66856666666547</v>
      </c>
      <c r="K386" s="76">
        <f t="shared" si="80"/>
        <v>15.174123333333334</v>
      </c>
      <c r="L386" s="28">
        <f t="shared" si="72"/>
        <v>26.453312666301983</v>
      </c>
      <c r="M386" s="93">
        <f t="shared" si="81"/>
        <v>148310708.081677</v>
      </c>
      <c r="N386" s="37">
        <f t="shared" si="82"/>
        <v>402268.7889884472</v>
      </c>
      <c r="O386" s="34">
        <f t="shared" si="73"/>
        <v>14.933002731230284</v>
      </c>
      <c r="P386" s="72">
        <f t="shared" si="84"/>
        <v>0.2664174754058085</v>
      </c>
      <c r="Q386" s="74">
        <f t="shared" si="74"/>
        <v>38.52234061659456</v>
      </c>
      <c r="R386" s="68">
        <f t="shared" si="75"/>
        <v>53.455343347824844</v>
      </c>
      <c r="S386" s="80">
        <f t="shared" si="76"/>
        <v>23.58933788536428</v>
      </c>
      <c r="T386" s="83">
        <f t="shared" si="77"/>
        <v>1412.346062292272</v>
      </c>
      <c r="U386" s="87">
        <f t="shared" si="83"/>
        <v>1747.4188906282045</v>
      </c>
    </row>
    <row r="387" spans="1:21" ht="12.75">
      <c r="A387" s="41">
        <v>39145</v>
      </c>
      <c r="B387" s="42">
        <v>0.0038137522768670307</v>
      </c>
      <c r="C387" s="43">
        <f t="shared" si="78"/>
        <v>1.003813752276867</v>
      </c>
      <c r="D387" s="17">
        <v>162.92806144444444</v>
      </c>
      <c r="E387" s="18">
        <v>-0.00021055555555555554</v>
      </c>
      <c r="F387" s="62">
        <v>0.99139594</v>
      </c>
      <c r="G387" s="17">
        <v>163.29303430555555</v>
      </c>
      <c r="H387" s="18">
        <v>0.2523050277777778</v>
      </c>
      <c r="I387" s="64">
        <v>63.07003368</v>
      </c>
      <c r="J387" s="27">
        <f t="shared" si="79"/>
        <v>21.898371666666776</v>
      </c>
      <c r="K387" s="76">
        <f t="shared" si="80"/>
        <v>15.150935</v>
      </c>
      <c r="L387" s="28">
        <f t="shared" si="72"/>
        <v>26.628676426242805</v>
      </c>
      <c r="M387" s="93">
        <f t="shared" si="81"/>
        <v>148310721.54548535</v>
      </c>
      <c r="N387" s="37">
        <f t="shared" si="82"/>
        <v>402269.5046157552</v>
      </c>
      <c r="O387" s="34">
        <f t="shared" si="73"/>
        <v>14.932976166129041</v>
      </c>
      <c r="P387" s="72">
        <f t="shared" si="84"/>
        <v>0.26641745121996646</v>
      </c>
      <c r="Q387" s="74">
        <f t="shared" si="74"/>
        <v>38.522266574364636</v>
      </c>
      <c r="R387" s="68">
        <f t="shared" si="75"/>
        <v>53.455242740493674</v>
      </c>
      <c r="S387" s="80">
        <f t="shared" si="76"/>
        <v>23.589290408235595</v>
      </c>
      <c r="T387" s="83">
        <f t="shared" si="77"/>
        <v>1391.8184758768107</v>
      </c>
      <c r="U387" s="87">
        <f t="shared" si="83"/>
        <v>1747.4188906247748</v>
      </c>
    </row>
    <row r="388" spans="1:21" ht="12.75">
      <c r="A388" s="41">
        <v>39145</v>
      </c>
      <c r="B388" s="42">
        <v>0.004166666666666667</v>
      </c>
      <c r="C388" s="43">
        <f t="shared" si="78"/>
        <v>1.0041666666666667</v>
      </c>
      <c r="D388" s="17">
        <v>162.92840941666668</v>
      </c>
      <c r="E388" s="18">
        <v>-0.00021055555555555554</v>
      </c>
      <c r="F388" s="62">
        <v>0.99139602</v>
      </c>
      <c r="G388" s="17">
        <v>163.29721238888888</v>
      </c>
      <c r="H388" s="18">
        <v>0.25191858333333333</v>
      </c>
      <c r="I388" s="64">
        <v>63.07014587</v>
      </c>
      <c r="J388" s="27">
        <f t="shared" si="79"/>
        <v>22.128178333331903</v>
      </c>
      <c r="K388" s="76">
        <f t="shared" si="80"/>
        <v>15.127748333333333</v>
      </c>
      <c r="L388" s="28">
        <f t="shared" si="72"/>
        <v>26.804885475686266</v>
      </c>
      <c r="M388" s="93">
        <f t="shared" si="81"/>
        <v>148310733.51331502</v>
      </c>
      <c r="N388" s="37">
        <f t="shared" si="82"/>
        <v>402270.2201792818</v>
      </c>
      <c r="O388" s="34">
        <f t="shared" si="73"/>
        <v>14.932949603489957</v>
      </c>
      <c r="P388" s="72">
        <f t="shared" si="84"/>
        <v>0.2664174297214439</v>
      </c>
      <c r="Q388" s="74">
        <f t="shared" si="74"/>
        <v>38.52219262616673</v>
      </c>
      <c r="R388" s="68">
        <f t="shared" si="75"/>
        <v>53.45514222965669</v>
      </c>
      <c r="S388" s="80">
        <f t="shared" si="76"/>
        <v>23.58924302267677</v>
      </c>
      <c r="T388" s="83">
        <f t="shared" si="77"/>
        <v>1371.1919058403282</v>
      </c>
      <c r="U388" s="87">
        <f t="shared" si="83"/>
        <v>1747.418890621726</v>
      </c>
    </row>
    <row r="389" spans="1:21" ht="12.75">
      <c r="A389" s="41">
        <v>39145</v>
      </c>
      <c r="B389" s="42">
        <v>0.004508196721311476</v>
      </c>
      <c r="C389" s="43">
        <f t="shared" si="78"/>
        <v>1.0045081967213114</v>
      </c>
      <c r="D389" s="17">
        <v>162.9287574166667</v>
      </c>
      <c r="E389" s="18">
        <v>-0.0002105277777777778</v>
      </c>
      <c r="F389" s="62">
        <v>0.99139611</v>
      </c>
      <c r="G389" s="17">
        <v>163.30139044444445</v>
      </c>
      <c r="H389" s="18">
        <v>0.25153213888888887</v>
      </c>
      <c r="I389" s="64">
        <v>63.07025806</v>
      </c>
      <c r="J389" s="27">
        <f t="shared" si="79"/>
        <v>22.357981666664273</v>
      </c>
      <c r="K389" s="76">
        <f t="shared" si="80"/>
        <v>15.10456</v>
      </c>
      <c r="L389" s="28">
        <f t="shared" si="72"/>
        <v>26.981917283085064</v>
      </c>
      <c r="M389" s="93">
        <f t="shared" si="81"/>
        <v>148310746.97712338</v>
      </c>
      <c r="N389" s="37">
        <f t="shared" si="82"/>
        <v>402270.93574280845</v>
      </c>
      <c r="O389" s="34">
        <f t="shared" si="73"/>
        <v>14.932923040945367</v>
      </c>
      <c r="P389" s="72">
        <f t="shared" si="84"/>
        <v>0.2664174055356101</v>
      </c>
      <c r="Q389" s="74">
        <f t="shared" si="74"/>
        <v>38.522119085036046</v>
      </c>
      <c r="R389" s="68">
        <f t="shared" si="75"/>
        <v>53.455042125981414</v>
      </c>
      <c r="S389" s="80">
        <f t="shared" si="76"/>
        <v>23.589196044090677</v>
      </c>
      <c r="T389" s="83">
        <f t="shared" si="77"/>
        <v>1350.4690252138676</v>
      </c>
      <c r="U389" s="87">
        <f t="shared" si="83"/>
        <v>1747.418890618296</v>
      </c>
    </row>
    <row r="390" spans="1:21" ht="12.75">
      <c r="A390" s="41">
        <v>39145</v>
      </c>
      <c r="B390" s="42">
        <v>0.004861111111111111</v>
      </c>
      <c r="C390" s="43">
        <f t="shared" si="78"/>
        <v>1.0048611111111112</v>
      </c>
      <c r="D390" s="17">
        <v>162.9291054166667</v>
      </c>
      <c r="E390" s="18">
        <v>-0.0002105277777777778</v>
      </c>
      <c r="F390" s="62">
        <v>0.9913962</v>
      </c>
      <c r="G390" s="17">
        <v>163.30556830555557</v>
      </c>
      <c r="H390" s="18">
        <v>0.25114569444444446</v>
      </c>
      <c r="I390" s="64">
        <v>63.07037023</v>
      </c>
      <c r="J390" s="27">
        <f t="shared" si="79"/>
        <v>22.587773333332848</v>
      </c>
      <c r="K390" s="76">
        <f t="shared" si="80"/>
        <v>15.081373333333335</v>
      </c>
      <c r="L390" s="28">
        <f t="shared" si="72"/>
        <v>27.15975060014341</v>
      </c>
      <c r="M390" s="93">
        <f t="shared" si="81"/>
        <v>148310760.4409317</v>
      </c>
      <c r="N390" s="37">
        <f t="shared" si="82"/>
        <v>402271.6511787722</v>
      </c>
      <c r="O390" s="34">
        <f t="shared" si="73"/>
        <v>14.932896483230529</v>
      </c>
      <c r="P390" s="72">
        <f t="shared" si="84"/>
        <v>0.2664173813497809</v>
      </c>
      <c r="Q390" s="74">
        <f t="shared" si="74"/>
        <v>38.522045806398104</v>
      </c>
      <c r="R390" s="68">
        <f t="shared" si="75"/>
        <v>53.45494228962863</v>
      </c>
      <c r="S390" s="80">
        <f t="shared" si="76"/>
        <v>23.589149323167575</v>
      </c>
      <c r="T390" s="83">
        <f t="shared" si="77"/>
        <v>1329.6523026825857</v>
      </c>
      <c r="U390" s="87">
        <f t="shared" si="83"/>
        <v>1747.418890614866</v>
      </c>
    </row>
    <row r="391" spans="1:21" ht="12.75">
      <c r="A391" s="41">
        <v>39145</v>
      </c>
      <c r="B391" s="42">
        <v>0.0052026411657559194</v>
      </c>
      <c r="C391" s="43">
        <f t="shared" si="78"/>
        <v>1.005202641165756</v>
      </c>
      <c r="D391" s="17">
        <v>162.92945338888893</v>
      </c>
      <c r="E391" s="18">
        <v>-0.00021050000000000002</v>
      </c>
      <c r="F391" s="62">
        <v>0.99139628</v>
      </c>
      <c r="G391" s="17">
        <v>163.30974633333335</v>
      </c>
      <c r="H391" s="18">
        <v>0.2507592777777778</v>
      </c>
      <c r="I391" s="64">
        <v>63.07048239</v>
      </c>
      <c r="J391" s="27">
        <f t="shared" si="79"/>
        <v>22.817576666665218</v>
      </c>
      <c r="K391" s="76">
        <f t="shared" si="80"/>
        <v>15.058186666666668</v>
      </c>
      <c r="L391" s="28">
        <f t="shared" si="72"/>
        <v>27.338388043816103</v>
      </c>
      <c r="M391" s="93">
        <f t="shared" si="81"/>
        <v>148310772.40876135</v>
      </c>
      <c r="N391" s="37">
        <f t="shared" si="82"/>
        <v>402272.36655095464</v>
      </c>
      <c r="O391" s="34">
        <f t="shared" si="73"/>
        <v>14.932869927977775</v>
      </c>
      <c r="P391" s="72">
        <f t="shared" si="84"/>
        <v>0.2664173598512696</v>
      </c>
      <c r="Q391" s="74">
        <f t="shared" si="74"/>
        <v>38.521972622702336</v>
      </c>
      <c r="R391" s="68">
        <f t="shared" si="75"/>
        <v>53.45484255068011</v>
      </c>
      <c r="S391" s="80">
        <f t="shared" si="76"/>
        <v>23.58910269472456</v>
      </c>
      <c r="T391" s="83">
        <f t="shared" si="77"/>
        <v>1308.7414121288425</v>
      </c>
      <c r="U391" s="87">
        <f t="shared" si="83"/>
        <v>1747.4188906118175</v>
      </c>
    </row>
    <row r="392" spans="1:21" ht="12.75">
      <c r="A392" s="41">
        <v>39145</v>
      </c>
      <c r="B392" s="42">
        <v>0.005555555555555556</v>
      </c>
      <c r="C392" s="43">
        <f t="shared" si="78"/>
        <v>1.0055555555555555</v>
      </c>
      <c r="D392" s="17">
        <v>162.9298013888889</v>
      </c>
      <c r="E392" s="18">
        <v>-0.00021047222222222225</v>
      </c>
      <c r="F392" s="62">
        <v>0.99139637</v>
      </c>
      <c r="G392" s="17">
        <v>163.31392436111113</v>
      </c>
      <c r="H392" s="18">
        <v>0.2503728333333333</v>
      </c>
      <c r="I392" s="64">
        <v>63.07059455</v>
      </c>
      <c r="J392" s="27">
        <f t="shared" si="79"/>
        <v>23.047378333333768</v>
      </c>
      <c r="K392" s="76">
        <f t="shared" si="80"/>
        <v>15.03499833333333</v>
      </c>
      <c r="L392" s="28">
        <f t="shared" si="72"/>
        <v>27.517802168336257</v>
      </c>
      <c r="M392" s="93">
        <f t="shared" si="81"/>
        <v>148310785.8725697</v>
      </c>
      <c r="N392" s="37">
        <f t="shared" si="82"/>
        <v>402273.081923137</v>
      </c>
      <c r="O392" s="34">
        <f t="shared" si="73"/>
        <v>14.932843372819466</v>
      </c>
      <c r="P392" s="72">
        <f t="shared" si="84"/>
        <v>0.26641733566544845</v>
      </c>
      <c r="Q392" s="74">
        <f t="shared" si="74"/>
        <v>38.52189984623117</v>
      </c>
      <c r="R392" s="68">
        <f t="shared" si="75"/>
        <v>53.45474321905064</v>
      </c>
      <c r="S392" s="80">
        <f t="shared" si="76"/>
        <v>23.589056473411706</v>
      </c>
      <c r="T392" s="83">
        <f t="shared" si="77"/>
        <v>1287.7396016115076</v>
      </c>
      <c r="U392" s="87">
        <f t="shared" si="83"/>
        <v>1747.4188906083875</v>
      </c>
    </row>
    <row r="393" spans="1:21" ht="12.75">
      <c r="A393" s="41">
        <v>39145</v>
      </c>
      <c r="B393" s="42">
        <v>0.005897085610200365</v>
      </c>
      <c r="C393" s="43">
        <f t="shared" si="78"/>
        <v>1.0058970856102003</v>
      </c>
      <c r="D393" s="17">
        <v>162.93014938888894</v>
      </c>
      <c r="E393" s="18">
        <v>-0.00021047222222222225</v>
      </c>
      <c r="F393" s="62">
        <v>0.99139646</v>
      </c>
      <c r="G393" s="17">
        <v>163.3181023611111</v>
      </c>
      <c r="H393" s="18">
        <v>0.24998638888888888</v>
      </c>
      <c r="I393" s="64">
        <v>63.0707067</v>
      </c>
      <c r="J393" s="27">
        <f t="shared" si="79"/>
        <v>23.27717833332997</v>
      </c>
      <c r="K393" s="76">
        <f t="shared" si="80"/>
        <v>15.011811666666667</v>
      </c>
      <c r="L393" s="28">
        <f t="shared" si="72"/>
        <v>27.69797965017686</v>
      </c>
      <c r="M393" s="93">
        <f t="shared" si="81"/>
        <v>148310799.33637807</v>
      </c>
      <c r="N393" s="37">
        <f t="shared" si="82"/>
        <v>402273.79723153805</v>
      </c>
      <c r="O393" s="34">
        <f t="shared" si="73"/>
        <v>14.932816820123199</v>
      </c>
      <c r="P393" s="72">
        <f t="shared" si="84"/>
        <v>0.2664173114796318</v>
      </c>
      <c r="Q393" s="74">
        <f t="shared" si="74"/>
        <v>38.52182732464098</v>
      </c>
      <c r="R393" s="68">
        <f t="shared" si="75"/>
        <v>53.45464414476418</v>
      </c>
      <c r="S393" s="80">
        <f t="shared" si="76"/>
        <v>23.58901050451778</v>
      </c>
      <c r="T393" s="83">
        <f t="shared" si="77"/>
        <v>1266.6484117933742</v>
      </c>
      <c r="U393" s="87">
        <f t="shared" si="83"/>
        <v>1747.4188906049576</v>
      </c>
    </row>
    <row r="394" spans="1:21" ht="12.75">
      <c r="A394" s="41">
        <v>39145</v>
      </c>
      <c r="B394" s="42">
        <v>0.00625</v>
      </c>
      <c r="C394" s="43">
        <f t="shared" si="78"/>
        <v>1.00625</v>
      </c>
      <c r="D394" s="17">
        <v>162.93049736111112</v>
      </c>
      <c r="E394" s="18">
        <v>-0.00021044444444444447</v>
      </c>
      <c r="F394" s="62">
        <v>0.99139654</v>
      </c>
      <c r="G394" s="17">
        <v>163.3222803611111</v>
      </c>
      <c r="H394" s="18">
        <v>0.24959994444444444</v>
      </c>
      <c r="I394" s="64">
        <v>63.07081884</v>
      </c>
      <c r="J394" s="27">
        <f t="shared" si="79"/>
        <v>23.50697999999852</v>
      </c>
      <c r="K394" s="76">
        <f t="shared" si="80"/>
        <v>14.988623333333335</v>
      </c>
      <c r="L394" s="28">
        <f t="shared" si="72"/>
        <v>27.878906662257585</v>
      </c>
      <c r="M394" s="93">
        <f t="shared" si="81"/>
        <v>148310811.3042077</v>
      </c>
      <c r="N394" s="37">
        <f t="shared" si="82"/>
        <v>402274.51247615763</v>
      </c>
      <c r="O394" s="34">
        <f t="shared" si="73"/>
        <v>14.932790269888958</v>
      </c>
      <c r="P394" s="72">
        <f t="shared" si="84"/>
        <v>0.2664172899811318</v>
      </c>
      <c r="Q394" s="74">
        <f t="shared" si="74"/>
        <v>38.52175489684595</v>
      </c>
      <c r="R394" s="68">
        <f t="shared" si="75"/>
        <v>53.4545451667349</v>
      </c>
      <c r="S394" s="80">
        <f t="shared" si="76"/>
        <v>23.58896462695699</v>
      </c>
      <c r="T394" s="83">
        <f t="shared" si="77"/>
        <v>1245.469441466063</v>
      </c>
      <c r="U394" s="87">
        <f t="shared" si="83"/>
        <v>1747.4188906019087</v>
      </c>
    </row>
    <row r="395" spans="1:21" ht="12.75">
      <c r="A395" s="41">
        <v>39145</v>
      </c>
      <c r="B395" s="42">
        <v>0.006591530054644809</v>
      </c>
      <c r="C395" s="43">
        <f t="shared" si="78"/>
        <v>1.0065915300546449</v>
      </c>
      <c r="D395" s="17">
        <v>162.93084536111115</v>
      </c>
      <c r="E395" s="18">
        <v>-0.00021041666666666664</v>
      </c>
      <c r="F395" s="62">
        <v>0.99139663</v>
      </c>
      <c r="G395" s="17">
        <v>163.32645833333333</v>
      </c>
      <c r="H395" s="18">
        <v>0.2492135</v>
      </c>
      <c r="I395" s="64">
        <v>63.07093097</v>
      </c>
      <c r="J395" s="27">
        <f t="shared" si="79"/>
        <v>23.736778333330903</v>
      </c>
      <c r="K395" s="76">
        <f t="shared" si="80"/>
        <v>14.965435</v>
      </c>
      <c r="L395" s="28">
        <f t="shared" si="72"/>
        <v>28.06056541056351</v>
      </c>
      <c r="M395" s="93">
        <f t="shared" si="81"/>
        <v>148310824.76801607</v>
      </c>
      <c r="N395" s="37">
        <f t="shared" si="82"/>
        <v>402275.2276569958</v>
      </c>
      <c r="O395" s="34">
        <f t="shared" si="73"/>
        <v>14.932763722116709</v>
      </c>
      <c r="P395" s="72">
        <f t="shared" si="84"/>
        <v>0.2664172657953235</v>
      </c>
      <c r="Q395" s="74">
        <f t="shared" si="74"/>
        <v>38.52168288483893</v>
      </c>
      <c r="R395" s="68">
        <f t="shared" si="75"/>
        <v>53.45444660695564</v>
      </c>
      <c r="S395" s="80">
        <f t="shared" si="76"/>
        <v>23.58891916272222</v>
      </c>
      <c r="T395" s="83">
        <f t="shared" si="77"/>
        <v>1224.20481019496</v>
      </c>
      <c r="U395" s="87">
        <f t="shared" si="83"/>
        <v>1747.418890598479</v>
      </c>
    </row>
    <row r="396" spans="1:21" ht="12.75">
      <c r="A396" s="41">
        <v>39145</v>
      </c>
      <c r="B396" s="42">
        <v>0.006944444444444444</v>
      </c>
      <c r="C396" s="43">
        <f t="shared" si="78"/>
        <v>1.0069444444444444</v>
      </c>
      <c r="D396" s="17">
        <v>162.93119336111113</v>
      </c>
      <c r="E396" s="18">
        <v>-0.00021041666666666664</v>
      </c>
      <c r="F396" s="62">
        <v>0.99139672</v>
      </c>
      <c r="G396" s="17">
        <v>163.33063627777778</v>
      </c>
      <c r="H396" s="18">
        <v>0.24882705555555557</v>
      </c>
      <c r="I396" s="64">
        <v>63.07104309</v>
      </c>
      <c r="J396" s="27">
        <f t="shared" si="79"/>
        <v>23.966574999999466</v>
      </c>
      <c r="K396" s="76">
        <f t="shared" si="80"/>
        <v>14.942248333333334</v>
      </c>
      <c r="L396" s="28">
        <f t="shared" si="72"/>
        <v>28.242943990511527</v>
      </c>
      <c r="M396" s="93">
        <f t="shared" si="81"/>
        <v>148310838.23182443</v>
      </c>
      <c r="N396" s="37">
        <f t="shared" si="82"/>
        <v>402275.9427740526</v>
      </c>
      <c r="O396" s="34">
        <f t="shared" si="73"/>
        <v>14.932737176806432</v>
      </c>
      <c r="P396" s="72">
        <f t="shared" si="84"/>
        <v>0.26641724160951946</v>
      </c>
      <c r="Q396" s="74">
        <f t="shared" si="74"/>
        <v>38.52161112769746</v>
      </c>
      <c r="R396" s="68">
        <f t="shared" si="75"/>
        <v>53.454348304503895</v>
      </c>
      <c r="S396" s="80">
        <f t="shared" si="76"/>
        <v>23.588873950891028</v>
      </c>
      <c r="T396" s="83">
        <f t="shared" si="77"/>
        <v>1202.8558918427584</v>
      </c>
      <c r="U396" s="87">
        <f t="shared" si="83"/>
        <v>1747.418890595049</v>
      </c>
    </row>
    <row r="397" spans="1:21" ht="12.75">
      <c r="A397" s="41">
        <v>39145</v>
      </c>
      <c r="B397" s="42">
        <v>0.007285974499089253</v>
      </c>
      <c r="C397" s="43">
        <f t="shared" si="78"/>
        <v>1.0072859744990892</v>
      </c>
      <c r="D397" s="17">
        <v>162.93154133333337</v>
      </c>
      <c r="E397" s="18">
        <v>-0.00021038888888888886</v>
      </c>
      <c r="F397" s="62">
        <v>0.9913968</v>
      </c>
      <c r="G397" s="17">
        <v>163.33481422222224</v>
      </c>
      <c r="H397" s="18">
        <v>0.24844061111111113</v>
      </c>
      <c r="I397" s="64">
        <v>63.0711552</v>
      </c>
      <c r="J397" s="27">
        <f t="shared" si="79"/>
        <v>24.19637333333185</v>
      </c>
      <c r="K397" s="76">
        <f t="shared" si="80"/>
        <v>14.91906</v>
      </c>
      <c r="L397" s="28">
        <f t="shared" si="72"/>
        <v>28.426029590292536</v>
      </c>
      <c r="M397" s="93">
        <f t="shared" si="81"/>
        <v>148310850.19965407</v>
      </c>
      <c r="N397" s="37">
        <f t="shared" si="82"/>
        <v>402276.657827328</v>
      </c>
      <c r="O397" s="34">
        <f t="shared" si="73"/>
        <v>14.932710633958099</v>
      </c>
      <c r="P397" s="72">
        <f t="shared" si="84"/>
        <v>0.26641722011103075</v>
      </c>
      <c r="Q397" s="74">
        <f t="shared" si="74"/>
        <v>38.52153946434739</v>
      </c>
      <c r="R397" s="68">
        <f t="shared" si="75"/>
        <v>53.454250098305494</v>
      </c>
      <c r="S397" s="80">
        <f t="shared" si="76"/>
        <v>23.588828830389293</v>
      </c>
      <c r="T397" s="83">
        <f t="shared" si="77"/>
        <v>1181.4241664339938</v>
      </c>
      <c r="U397" s="87">
        <f t="shared" si="83"/>
        <v>1747.4188905920005</v>
      </c>
    </row>
    <row r="398" spans="1:21" ht="12.75">
      <c r="A398" s="41">
        <v>39145</v>
      </c>
      <c r="B398" s="42">
        <v>0.007638888888888889</v>
      </c>
      <c r="C398" s="43">
        <f t="shared" si="78"/>
        <v>1.007638888888889</v>
      </c>
      <c r="D398" s="17">
        <v>162.93188933333334</v>
      </c>
      <c r="E398" s="18">
        <v>-0.00021036111111111112</v>
      </c>
      <c r="F398" s="62">
        <v>0.99139689</v>
      </c>
      <c r="G398" s="17">
        <v>163.3389921388889</v>
      </c>
      <c r="H398" s="18">
        <v>0.24805419444444446</v>
      </c>
      <c r="I398" s="64">
        <v>63.0712673</v>
      </c>
      <c r="J398" s="27">
        <f t="shared" si="79"/>
        <v>24.42616833333318</v>
      </c>
      <c r="K398" s="76">
        <f t="shared" si="80"/>
        <v>14.895873333333334</v>
      </c>
      <c r="L398" s="28">
        <f t="shared" si="72"/>
        <v>28.609806147539516</v>
      </c>
      <c r="M398" s="93">
        <f t="shared" si="81"/>
        <v>148310863.66346243</v>
      </c>
      <c r="N398" s="37">
        <f t="shared" si="82"/>
        <v>402277.372816822</v>
      </c>
      <c r="O398" s="34">
        <f t="shared" si="73"/>
        <v>14.932684093571682</v>
      </c>
      <c r="P398" s="72">
        <f t="shared" si="84"/>
        <v>0.2664171959252351</v>
      </c>
      <c r="Q398" s="74">
        <f t="shared" si="74"/>
        <v>38.521468216879555</v>
      </c>
      <c r="R398" s="68">
        <f t="shared" si="75"/>
        <v>53.454152310451235</v>
      </c>
      <c r="S398" s="80">
        <f t="shared" si="76"/>
        <v>23.588784123307875</v>
      </c>
      <c r="T398" s="83">
        <f t="shared" si="77"/>
        <v>1159.9115509453168</v>
      </c>
      <c r="U398" s="87">
        <f t="shared" si="83"/>
        <v>1747.4188905885703</v>
      </c>
    </row>
    <row r="399" spans="1:21" ht="12.75">
      <c r="A399" s="41">
        <v>39145</v>
      </c>
      <c r="B399" s="42">
        <v>0.007980418943533697</v>
      </c>
      <c r="C399" s="43">
        <f t="shared" si="78"/>
        <v>1.0079804189435337</v>
      </c>
      <c r="D399" s="17">
        <v>162.93223733333338</v>
      </c>
      <c r="E399" s="18">
        <v>-0.00021036111111111112</v>
      </c>
      <c r="F399" s="62">
        <v>0.99139697</v>
      </c>
      <c r="G399" s="17">
        <v>163.34317005555556</v>
      </c>
      <c r="H399" s="18">
        <v>0.24766775</v>
      </c>
      <c r="I399" s="64">
        <v>63.0713794</v>
      </c>
      <c r="J399" s="27">
        <f t="shared" si="79"/>
        <v>24.6559633333311</v>
      </c>
      <c r="K399" s="76">
        <f t="shared" si="80"/>
        <v>14.872686666666667</v>
      </c>
      <c r="L399" s="28">
        <f t="shared" si="72"/>
        <v>28.79426234195431</v>
      </c>
      <c r="M399" s="93">
        <f t="shared" si="81"/>
        <v>148310875.63129207</v>
      </c>
      <c r="N399" s="37">
        <f t="shared" si="82"/>
        <v>402278.08780631603</v>
      </c>
      <c r="O399" s="34">
        <f t="shared" si="73"/>
        <v>14.932657553279608</v>
      </c>
      <c r="P399" s="72">
        <f t="shared" si="84"/>
        <v>0.2664171744267537</v>
      </c>
      <c r="Q399" s="74">
        <f t="shared" si="74"/>
        <v>38.52139705448549</v>
      </c>
      <c r="R399" s="68">
        <f t="shared" si="75"/>
        <v>53.4540546077651</v>
      </c>
      <c r="S399" s="80">
        <f t="shared" si="76"/>
        <v>23.588739501205882</v>
      </c>
      <c r="T399" s="83">
        <f t="shared" si="77"/>
        <v>1138.3193312022559</v>
      </c>
      <c r="U399" s="87">
        <f t="shared" si="83"/>
        <v>1747.4188905855217</v>
      </c>
    </row>
    <row r="400" spans="1:21" ht="12.75">
      <c r="A400" s="41">
        <v>39145</v>
      </c>
      <c r="B400" s="42">
        <v>0.008333333333333333</v>
      </c>
      <c r="C400" s="43">
        <f t="shared" si="78"/>
        <v>1.0083333333333333</v>
      </c>
      <c r="D400" s="17">
        <v>162.93258530555556</v>
      </c>
      <c r="E400" s="18">
        <v>-0.00021033333333333334</v>
      </c>
      <c r="F400" s="62">
        <v>0.99139706</v>
      </c>
      <c r="G400" s="17">
        <v>163.34734794444446</v>
      </c>
      <c r="H400" s="18">
        <v>0.24728130555555555</v>
      </c>
      <c r="I400" s="64">
        <v>63.07149148</v>
      </c>
      <c r="J400" s="27">
        <f t="shared" si="79"/>
        <v>24.885758333334138</v>
      </c>
      <c r="K400" s="76">
        <f t="shared" si="80"/>
        <v>14.849498333333333</v>
      </c>
      <c r="L400" s="28">
        <f aca="true" t="shared" si="85" ref="L400:L463">DEGREES(ACOS(COS(RADIANS(J400/60))*COS(RADIANS(K400/60))))*60</f>
        <v>28.979384341702545</v>
      </c>
      <c r="M400" s="93">
        <f t="shared" si="81"/>
        <v>148310889.09510043</v>
      </c>
      <c r="N400" s="37">
        <f t="shared" si="82"/>
        <v>402278.8026682472</v>
      </c>
      <c r="O400" s="34">
        <f aca="true" t="shared" si="86" ref="O400:O463">DEGREES(ATAN($F$3/(I400*$F$5)))*60</f>
        <v>14.932631017816961</v>
      </c>
      <c r="P400" s="72">
        <f t="shared" si="84"/>
        <v>0.2664171502409663</v>
      </c>
      <c r="Q400" s="74">
        <f aca="true" t="shared" si="87" ref="Q400:Q463">DEGREES(ATAN($F$5/(COS(RADIANS(P400))*N400*COS(RADIANS(L400/60)))-TAN(RADIANS(P400))))*60</f>
        <v>38.521326316752614</v>
      </c>
      <c r="R400" s="68">
        <f aca="true" t="shared" si="88" ref="R400:R463">Q400+O400</f>
        <v>53.45395733456957</v>
      </c>
      <c r="S400" s="80">
        <f aca="true" t="shared" si="89" ref="S400:S463">Q400-O400</f>
        <v>23.588695298935654</v>
      </c>
      <c r="T400" s="83">
        <f aca="true" t="shared" si="90" ref="T400:T463">ABS(N400*SIN(RADIANS(L400/60))-($F$5/SIN(RADIANS(P400))-N400*COS(RADIANS(L400/60)))*TAN(RADIANS(P400)))</f>
        <v>1116.6491648650222</v>
      </c>
      <c r="U400" s="87">
        <f t="shared" si="83"/>
        <v>1747.4188905820918</v>
      </c>
    </row>
    <row r="401" spans="1:21" ht="12.75">
      <c r="A401" s="41">
        <v>39145</v>
      </c>
      <c r="B401" s="42">
        <v>0.008674863387978142</v>
      </c>
      <c r="C401" s="43">
        <f aca="true" t="shared" si="91" ref="C401:C464">(A401-$A$16+B401)</f>
        <v>1.008674863387978</v>
      </c>
      <c r="D401" s="17">
        <v>162.9329333055556</v>
      </c>
      <c r="E401" s="18">
        <v>-0.00021030555555555557</v>
      </c>
      <c r="F401" s="62">
        <v>0.99139715</v>
      </c>
      <c r="G401" s="17">
        <v>163.35152583333334</v>
      </c>
      <c r="H401" s="18">
        <v>0.2468948611111111</v>
      </c>
      <c r="I401" s="64">
        <v>63.07160356</v>
      </c>
      <c r="J401" s="27">
        <f t="shared" si="79"/>
        <v>25.115551666664828</v>
      </c>
      <c r="K401" s="76">
        <f t="shared" si="80"/>
        <v>14.826310000000001</v>
      </c>
      <c r="L401" s="28">
        <f t="shared" si="85"/>
        <v>29.165158884656687</v>
      </c>
      <c r="M401" s="93">
        <f t="shared" si="81"/>
        <v>148310902.5589088</v>
      </c>
      <c r="N401" s="37">
        <f t="shared" si="82"/>
        <v>402279.5175301784</v>
      </c>
      <c r="O401" s="34">
        <f t="shared" si="86"/>
        <v>14.93260448244862</v>
      </c>
      <c r="P401" s="72">
        <f t="shared" si="84"/>
        <v>0.2664171260551833</v>
      </c>
      <c r="Q401" s="74">
        <f t="shared" si="87"/>
        <v>38.52125582510917</v>
      </c>
      <c r="R401" s="68">
        <f t="shared" si="88"/>
        <v>53.45386030755779</v>
      </c>
      <c r="S401" s="80">
        <f t="shared" si="89"/>
        <v>23.588651342660555</v>
      </c>
      <c r="T401" s="83">
        <f t="shared" si="90"/>
        <v>1094.9025830200512</v>
      </c>
      <c r="U401" s="87">
        <f t="shared" si="83"/>
        <v>1747.418890578662</v>
      </c>
    </row>
    <row r="402" spans="1:21" ht="12.75">
      <c r="A402" s="41">
        <v>39145</v>
      </c>
      <c r="B402" s="42">
        <v>0.009027777777777779</v>
      </c>
      <c r="C402" s="43">
        <f t="shared" si="91"/>
        <v>1.0090277777777779</v>
      </c>
      <c r="D402" s="17">
        <v>162.93328130555557</v>
      </c>
      <c r="E402" s="18">
        <v>-0.00021030555555555557</v>
      </c>
      <c r="F402" s="62">
        <v>0.99139723</v>
      </c>
      <c r="G402" s="17">
        <v>163.35570369444443</v>
      </c>
      <c r="H402" s="18">
        <v>0.24650841666666667</v>
      </c>
      <c r="I402" s="64">
        <v>63.07171562</v>
      </c>
      <c r="J402" s="27">
        <f t="shared" si="79"/>
        <v>25.345343333331698</v>
      </c>
      <c r="K402" s="76">
        <f t="shared" si="80"/>
        <v>14.803123333333335</v>
      </c>
      <c r="L402" s="28">
        <f t="shared" si="85"/>
        <v>29.351574381781795</v>
      </c>
      <c r="M402" s="93">
        <f t="shared" si="81"/>
        <v>148310914.52673844</v>
      </c>
      <c r="N402" s="37">
        <f t="shared" si="82"/>
        <v>402280.2322645468</v>
      </c>
      <c r="O402" s="34">
        <f t="shared" si="86"/>
        <v>14.932577951909634</v>
      </c>
      <c r="P402" s="72">
        <f t="shared" si="84"/>
        <v>0.2664171045567133</v>
      </c>
      <c r="Q402" s="74">
        <f t="shared" si="87"/>
        <v>38.52118543573528</v>
      </c>
      <c r="R402" s="68">
        <f t="shared" si="88"/>
        <v>53.45376338764492</v>
      </c>
      <c r="S402" s="80">
        <f t="shared" si="89"/>
        <v>23.588607483825648</v>
      </c>
      <c r="T402" s="83">
        <f t="shared" si="90"/>
        <v>1073.080924331221</v>
      </c>
      <c r="U402" s="87">
        <f t="shared" si="83"/>
        <v>1747.4188905756132</v>
      </c>
    </row>
    <row r="403" spans="1:21" ht="12.75">
      <c r="A403" s="41">
        <v>39145</v>
      </c>
      <c r="B403" s="42">
        <v>0.009369307832422588</v>
      </c>
      <c r="C403" s="43">
        <f t="shared" si="91"/>
        <v>1.0093693078324226</v>
      </c>
      <c r="D403" s="17">
        <v>162.93362927777775</v>
      </c>
      <c r="E403" s="18">
        <v>-0.0002102777777777778</v>
      </c>
      <c r="F403" s="62">
        <v>0.99139732</v>
      </c>
      <c r="G403" s="17">
        <v>163.35988155555555</v>
      </c>
      <c r="H403" s="18">
        <v>0.24612197222222224</v>
      </c>
      <c r="I403" s="64">
        <v>63.07182768</v>
      </c>
      <c r="J403" s="27">
        <f t="shared" si="79"/>
        <v>25.575136666667504</v>
      </c>
      <c r="K403" s="76">
        <f t="shared" si="80"/>
        <v>14.779935</v>
      </c>
      <c r="L403" s="28">
        <f t="shared" si="85"/>
        <v>29.538619873621787</v>
      </c>
      <c r="M403" s="93">
        <f t="shared" si="81"/>
        <v>148310927.9905468</v>
      </c>
      <c r="N403" s="37">
        <f t="shared" si="82"/>
        <v>402280.9469989152</v>
      </c>
      <c r="O403" s="34">
        <f t="shared" si="86"/>
        <v>14.932551421464922</v>
      </c>
      <c r="P403" s="72">
        <f t="shared" si="84"/>
        <v>0.2664170803709385</v>
      </c>
      <c r="Q403" s="74">
        <f t="shared" si="87"/>
        <v>38.52111545392774</v>
      </c>
      <c r="R403" s="68">
        <f t="shared" si="88"/>
        <v>53.45366687539266</v>
      </c>
      <c r="S403" s="80">
        <f t="shared" si="89"/>
        <v>23.58856403246282</v>
      </c>
      <c r="T403" s="83">
        <f t="shared" si="90"/>
        <v>1051.1855070512283</v>
      </c>
      <c r="U403" s="87">
        <f t="shared" si="83"/>
        <v>1747.4188905721835</v>
      </c>
    </row>
    <row r="404" spans="1:21" ht="12.75">
      <c r="A404" s="41">
        <v>39145</v>
      </c>
      <c r="B404" s="42">
        <v>0.009722222222222222</v>
      </c>
      <c r="C404" s="43">
        <f t="shared" si="91"/>
        <v>1.0097222222222222</v>
      </c>
      <c r="D404" s="17">
        <v>162.93397727777779</v>
      </c>
      <c r="E404" s="18">
        <v>-0.00021025000000000001</v>
      </c>
      <c r="F404" s="62">
        <v>0.99139741</v>
      </c>
      <c r="G404" s="17">
        <v>163.36405938888888</v>
      </c>
      <c r="H404" s="18">
        <v>0.24573555555555557</v>
      </c>
      <c r="I404" s="64">
        <v>63.07193973</v>
      </c>
      <c r="J404" s="27">
        <f t="shared" si="79"/>
        <v>25.804926666665438</v>
      </c>
      <c r="K404" s="76">
        <f t="shared" si="80"/>
        <v>14.756748333333334</v>
      </c>
      <c r="L404" s="28">
        <f t="shared" si="85"/>
        <v>29.72628082486213</v>
      </c>
      <c r="M404" s="93">
        <f t="shared" si="81"/>
        <v>148310941.45435515</v>
      </c>
      <c r="N404" s="37">
        <f t="shared" si="82"/>
        <v>402281.6616695022</v>
      </c>
      <c r="O404" s="34">
        <f t="shared" si="86"/>
        <v>14.932524893481991</v>
      </c>
      <c r="P404" s="72">
        <f t="shared" si="84"/>
        <v>0.2664170561851682</v>
      </c>
      <c r="Q404" s="74">
        <f t="shared" si="87"/>
        <v>38.521045726754664</v>
      </c>
      <c r="R404" s="68">
        <f t="shared" si="88"/>
        <v>53.453570620236654</v>
      </c>
      <c r="S404" s="80">
        <f t="shared" si="89"/>
        <v>23.588520833272675</v>
      </c>
      <c r="T404" s="83">
        <f t="shared" si="90"/>
        <v>1029.2180137687965</v>
      </c>
      <c r="U404" s="87">
        <f t="shared" si="83"/>
        <v>1747.4188905687533</v>
      </c>
    </row>
    <row r="405" spans="1:21" ht="12.75">
      <c r="A405" s="41">
        <v>39145</v>
      </c>
      <c r="B405" s="42">
        <v>0.010063752276867031</v>
      </c>
      <c r="C405" s="43">
        <f t="shared" si="91"/>
        <v>1.010063752276867</v>
      </c>
      <c r="D405" s="17">
        <v>162.93432527777776</v>
      </c>
      <c r="E405" s="18">
        <v>-0.00021025000000000001</v>
      </c>
      <c r="F405" s="62">
        <v>0.99139749</v>
      </c>
      <c r="G405" s="17">
        <v>163.36823722222223</v>
      </c>
      <c r="H405" s="18">
        <v>0.24534911111111113</v>
      </c>
      <c r="I405" s="64">
        <v>63.07205177</v>
      </c>
      <c r="J405" s="27">
        <f t="shared" si="79"/>
        <v>26.034716666668487</v>
      </c>
      <c r="K405" s="76">
        <f t="shared" si="80"/>
        <v>14.733561666666667</v>
      </c>
      <c r="L405" s="28">
        <f t="shared" si="85"/>
        <v>29.914547652248572</v>
      </c>
      <c r="M405" s="93">
        <f t="shared" si="81"/>
        <v>148310953.4221848</v>
      </c>
      <c r="N405" s="37">
        <f t="shared" si="82"/>
        <v>402282.37627630786</v>
      </c>
      <c r="O405" s="34">
        <f t="shared" si="86"/>
        <v>14.932498367960811</v>
      </c>
      <c r="P405" s="72">
        <f t="shared" si="84"/>
        <v>0.26641703468670935</v>
      </c>
      <c r="Q405" s="74">
        <f t="shared" si="87"/>
        <v>38.52097609328127</v>
      </c>
      <c r="R405" s="68">
        <f t="shared" si="88"/>
        <v>53.45347446124208</v>
      </c>
      <c r="S405" s="80">
        <f t="shared" si="89"/>
        <v>23.58847772532046</v>
      </c>
      <c r="T405" s="83">
        <f t="shared" si="90"/>
        <v>1007.1795468031928</v>
      </c>
      <c r="U405" s="87">
        <f t="shared" si="83"/>
        <v>1747.4188905657047</v>
      </c>
    </row>
    <row r="406" spans="1:21" ht="12.75">
      <c r="A406" s="41">
        <v>39145</v>
      </c>
      <c r="B406" s="42">
        <v>0.010416666666666666</v>
      </c>
      <c r="C406" s="43">
        <f t="shared" si="91"/>
        <v>1.0104166666666667</v>
      </c>
      <c r="D406" s="17">
        <v>162.93467325</v>
      </c>
      <c r="E406" s="18">
        <v>-0.00021022222222222224</v>
      </c>
      <c r="F406" s="62">
        <v>0.99139758</v>
      </c>
      <c r="G406" s="17">
        <v>163.37241502777778</v>
      </c>
      <c r="H406" s="18">
        <v>0.24496266666666666</v>
      </c>
      <c r="I406" s="64">
        <v>63.0721638</v>
      </c>
      <c r="J406" s="27">
        <f t="shared" si="79"/>
        <v>26.26450666666642</v>
      </c>
      <c r="K406" s="76">
        <f t="shared" si="80"/>
        <v>14.710373333333333</v>
      </c>
      <c r="L406" s="28">
        <f t="shared" si="85"/>
        <v>30.10340817398062</v>
      </c>
      <c r="M406" s="93">
        <f t="shared" si="81"/>
        <v>148310966.88599315</v>
      </c>
      <c r="N406" s="37">
        <f t="shared" si="82"/>
        <v>402283.090819332</v>
      </c>
      <c r="O406" s="34">
        <f t="shared" si="86"/>
        <v>14.932471844901363</v>
      </c>
      <c r="P406" s="72">
        <f t="shared" si="84"/>
        <v>0.26641701050094735</v>
      </c>
      <c r="Q406" s="74">
        <f t="shared" si="87"/>
        <v>38.52090687581334</v>
      </c>
      <c r="R406" s="68">
        <f t="shared" si="88"/>
        <v>53.4533787207147</v>
      </c>
      <c r="S406" s="80">
        <f t="shared" si="89"/>
        <v>23.588435030911974</v>
      </c>
      <c r="T406" s="83">
        <f t="shared" si="90"/>
        <v>985.0715691354017</v>
      </c>
      <c r="U406" s="87">
        <f t="shared" si="83"/>
        <v>1747.4188905622748</v>
      </c>
    </row>
    <row r="407" spans="1:21" ht="12.75">
      <c r="A407" s="41">
        <v>39145</v>
      </c>
      <c r="B407" s="42">
        <v>0.010758196721311475</v>
      </c>
      <c r="C407" s="43">
        <f t="shared" si="91"/>
        <v>1.0107581967213115</v>
      </c>
      <c r="D407" s="17">
        <v>162.93502124999998</v>
      </c>
      <c r="E407" s="18">
        <v>-0.00021019444444444446</v>
      </c>
      <c r="F407" s="62">
        <v>0.99139767</v>
      </c>
      <c r="G407" s="17">
        <v>163.3765926388889</v>
      </c>
      <c r="H407" s="18">
        <v>0.24457622222222222</v>
      </c>
      <c r="I407" s="64">
        <v>63.07227582</v>
      </c>
      <c r="J407" s="27">
        <f t="shared" si="79"/>
        <v>26.494283333335034</v>
      </c>
      <c r="K407" s="76">
        <f t="shared" si="80"/>
        <v>14.687185</v>
      </c>
      <c r="L407" s="28">
        <f t="shared" si="85"/>
        <v>30.292840436588463</v>
      </c>
      <c r="M407" s="93">
        <f t="shared" si="81"/>
        <v>148310980.3498015</v>
      </c>
      <c r="N407" s="37">
        <f t="shared" si="82"/>
        <v>402283.80529857485</v>
      </c>
      <c r="O407" s="34">
        <f t="shared" si="86"/>
        <v>14.932445324303616</v>
      </c>
      <c r="P407" s="72">
        <f t="shared" si="84"/>
        <v>0.2664169863151898</v>
      </c>
      <c r="Q407" s="74">
        <f t="shared" si="87"/>
        <v>38.52083791162453</v>
      </c>
      <c r="R407" s="68">
        <f t="shared" si="88"/>
        <v>53.45328323592815</v>
      </c>
      <c r="S407" s="80">
        <f t="shared" si="89"/>
        <v>23.588392587320918</v>
      </c>
      <c r="T407" s="83">
        <f t="shared" si="90"/>
        <v>962.8966305410531</v>
      </c>
      <c r="U407" s="87">
        <f t="shared" si="83"/>
        <v>1747.418890558845</v>
      </c>
    </row>
    <row r="408" spans="1:21" ht="12.75">
      <c r="A408" s="41">
        <v>39145</v>
      </c>
      <c r="B408" s="42">
        <v>0.011111111111111112</v>
      </c>
      <c r="C408" s="43">
        <f t="shared" si="91"/>
        <v>1.011111111111111</v>
      </c>
      <c r="D408" s="17">
        <v>162.93536925</v>
      </c>
      <c r="E408" s="18">
        <v>-0.00021019444444444446</v>
      </c>
      <c r="F408" s="62">
        <v>0.99139775</v>
      </c>
      <c r="G408" s="17">
        <v>163.38077041666668</v>
      </c>
      <c r="H408" s="18">
        <v>0.24418977777777778</v>
      </c>
      <c r="I408" s="64">
        <v>63.07238783</v>
      </c>
      <c r="J408" s="27">
        <f t="shared" si="79"/>
        <v>26.72407000000021</v>
      </c>
      <c r="K408" s="76">
        <f t="shared" si="80"/>
        <v>14.663998333333334</v>
      </c>
      <c r="L408" s="28">
        <f t="shared" si="85"/>
        <v>30.48285473730695</v>
      </c>
      <c r="M408" s="93">
        <f t="shared" si="81"/>
        <v>148310992.31763113</v>
      </c>
      <c r="N408" s="37">
        <f t="shared" si="82"/>
        <v>402284.5197140362</v>
      </c>
      <c r="O408" s="34">
        <f t="shared" si="86"/>
        <v>14.93241880616755</v>
      </c>
      <c r="P408" s="72">
        <f t="shared" si="84"/>
        <v>0.2664169648167423</v>
      </c>
      <c r="Q408" s="74">
        <f t="shared" si="87"/>
        <v>38.520769042450425</v>
      </c>
      <c r="R408" s="68">
        <f t="shared" si="88"/>
        <v>53.45318784861797</v>
      </c>
      <c r="S408" s="80">
        <f t="shared" si="89"/>
        <v>23.588350236282874</v>
      </c>
      <c r="T408" s="83">
        <f t="shared" si="90"/>
        <v>940.6535071402977</v>
      </c>
      <c r="U408" s="87">
        <f t="shared" si="83"/>
        <v>1747.4188905557962</v>
      </c>
    </row>
    <row r="409" spans="1:21" ht="12.75">
      <c r="A409" s="41">
        <v>39145</v>
      </c>
      <c r="B409" s="42">
        <v>0.01145264116575592</v>
      </c>
      <c r="C409" s="43">
        <f t="shared" si="91"/>
        <v>1.0114526411657558</v>
      </c>
      <c r="D409" s="17">
        <v>162.93571722222225</v>
      </c>
      <c r="E409" s="18">
        <v>-0.0002101666666666667</v>
      </c>
      <c r="F409" s="62">
        <v>0.99139784</v>
      </c>
      <c r="G409" s="17">
        <v>163.38494816666665</v>
      </c>
      <c r="H409" s="18">
        <v>0.24380333333333334</v>
      </c>
      <c r="I409" s="64">
        <v>63.07249983</v>
      </c>
      <c r="J409" s="27">
        <f aca="true" t="shared" si="92" ref="J409:J472">(G409-D409)*60</f>
        <v>26.953856666663683</v>
      </c>
      <c r="K409" s="76">
        <f aca="true" t="shared" si="93" ref="K409:K472">(H409-E409)*60</f>
        <v>14.640810000000002</v>
      </c>
      <c r="L409" s="28">
        <f t="shared" si="85"/>
        <v>30.673430102079166</v>
      </c>
      <c r="M409" s="93">
        <f aca="true" t="shared" si="94" ref="M409:M472">F409*$F$9</f>
        <v>148311005.78143948</v>
      </c>
      <c r="N409" s="37">
        <f aca="true" t="shared" si="95" ref="N409:N472">I409*$F$5</f>
        <v>402285.2340657162</v>
      </c>
      <c r="O409" s="34">
        <f t="shared" si="86"/>
        <v>14.93239229049313</v>
      </c>
      <c r="P409" s="72">
        <f t="shared" si="84"/>
        <v>0.26641694063099286</v>
      </c>
      <c r="Q409" s="74">
        <f t="shared" si="87"/>
        <v>38.52070058927276</v>
      </c>
      <c r="R409" s="68">
        <f t="shared" si="88"/>
        <v>53.45309287976589</v>
      </c>
      <c r="S409" s="80">
        <f t="shared" si="89"/>
        <v>23.588308298779626</v>
      </c>
      <c r="T409" s="83">
        <f t="shared" si="90"/>
        <v>918.3446907191942</v>
      </c>
      <c r="U409" s="87">
        <f aca="true" t="shared" si="96" ref="U409:U472">$F$3/COS(RADIANS(P409))</f>
        <v>1747.4188905523665</v>
      </c>
    </row>
    <row r="410" spans="1:21" ht="12.75">
      <c r="A410" s="41">
        <v>39145</v>
      </c>
      <c r="B410" s="42">
        <v>0.011805555555555555</v>
      </c>
      <c r="C410" s="43">
        <f t="shared" si="91"/>
        <v>1.0118055555555556</v>
      </c>
      <c r="D410" s="17">
        <v>162.93606522222223</v>
      </c>
      <c r="E410" s="18">
        <v>-0.0002101666666666667</v>
      </c>
      <c r="F410" s="62">
        <v>0.99139792</v>
      </c>
      <c r="G410" s="17">
        <v>163.38912591666667</v>
      </c>
      <c r="H410" s="18">
        <v>0.24341691666666668</v>
      </c>
      <c r="I410" s="64">
        <v>63.07261183</v>
      </c>
      <c r="J410" s="27">
        <f t="shared" si="92"/>
        <v>27.183641666666745</v>
      </c>
      <c r="K410" s="76">
        <f t="shared" si="93"/>
        <v>14.617625000000002</v>
      </c>
      <c r="L410" s="28">
        <f t="shared" si="85"/>
        <v>30.86455704196296</v>
      </c>
      <c r="M410" s="93">
        <f t="shared" si="94"/>
        <v>148311017.74926916</v>
      </c>
      <c r="N410" s="37">
        <f t="shared" si="95"/>
        <v>402285.9484173962</v>
      </c>
      <c r="O410" s="34">
        <f t="shared" si="86"/>
        <v>14.932365774912881</v>
      </c>
      <c r="P410" s="72">
        <f aca="true" t="shared" si="97" ref="P410:P473">DEGREES(ASIN(($F$7-$F$5)/M410))</f>
        <v>0.2664169191325527</v>
      </c>
      <c r="Q410" s="74">
        <f t="shared" si="87"/>
        <v>38.5206322211592</v>
      </c>
      <c r="R410" s="68">
        <f t="shared" si="88"/>
        <v>53.45299799607208</v>
      </c>
      <c r="S410" s="80">
        <f t="shared" si="89"/>
        <v>23.588266446246315</v>
      </c>
      <c r="T410" s="83">
        <f t="shared" si="90"/>
        <v>895.97125286036</v>
      </c>
      <c r="U410" s="87">
        <f t="shared" si="96"/>
        <v>1747.4188905493177</v>
      </c>
    </row>
    <row r="411" spans="1:21" ht="12.75">
      <c r="A411" s="41">
        <v>39145</v>
      </c>
      <c r="B411" s="42">
        <v>0.012147085610200364</v>
      </c>
      <c r="C411" s="43">
        <f t="shared" si="91"/>
        <v>1.0121470856102004</v>
      </c>
      <c r="D411" s="17">
        <v>162.9364132222222</v>
      </c>
      <c r="E411" s="18">
        <v>-0.00021013888888888889</v>
      </c>
      <c r="F411" s="62">
        <v>0.99139801</v>
      </c>
      <c r="G411" s="17">
        <v>163.39330363888888</v>
      </c>
      <c r="H411" s="18">
        <v>0.24303047222222224</v>
      </c>
      <c r="I411" s="64">
        <v>63.07272381</v>
      </c>
      <c r="J411" s="27">
        <f t="shared" si="92"/>
        <v>27.41342500000087</v>
      </c>
      <c r="K411" s="76">
        <f t="shared" si="93"/>
        <v>14.594436666666667</v>
      </c>
      <c r="L411" s="28">
        <f t="shared" si="85"/>
        <v>31.05622219600891</v>
      </c>
      <c r="M411" s="93">
        <f t="shared" si="94"/>
        <v>148311031.21307752</v>
      </c>
      <c r="N411" s="37">
        <f t="shared" si="95"/>
        <v>402286.6626415134</v>
      </c>
      <c r="O411" s="34">
        <f t="shared" si="86"/>
        <v>14.932339264161705</v>
      </c>
      <c r="P411" s="72">
        <f t="shared" si="97"/>
        <v>0.2664168949468117</v>
      </c>
      <c r="Q411" s="74">
        <f t="shared" si="87"/>
        <v>38.520564277355014</v>
      </c>
      <c r="R411" s="68">
        <f t="shared" si="88"/>
        <v>53.45290354151672</v>
      </c>
      <c r="S411" s="80">
        <f t="shared" si="89"/>
        <v>23.58822501319331</v>
      </c>
      <c r="T411" s="83">
        <f t="shared" si="90"/>
        <v>873.5347962886749</v>
      </c>
      <c r="U411" s="87">
        <f t="shared" si="96"/>
        <v>1747.4188905458877</v>
      </c>
    </row>
    <row r="412" spans="1:21" ht="12.75">
      <c r="A412" s="41">
        <v>39145</v>
      </c>
      <c r="B412" s="42">
        <v>0.0125</v>
      </c>
      <c r="C412" s="43">
        <f t="shared" si="91"/>
        <v>1.0125</v>
      </c>
      <c r="D412" s="17">
        <v>162.93676119444444</v>
      </c>
      <c r="E412" s="18">
        <v>-0.0002101111111111111</v>
      </c>
      <c r="F412" s="62">
        <v>0.9913981</v>
      </c>
      <c r="G412" s="17">
        <v>163.3974813611111</v>
      </c>
      <c r="H412" s="18">
        <v>0.24264402777777777</v>
      </c>
      <c r="I412" s="64">
        <v>63.07283579</v>
      </c>
      <c r="J412" s="27">
        <f t="shared" si="92"/>
        <v>27.643209999998817</v>
      </c>
      <c r="K412" s="76">
        <f t="shared" si="93"/>
        <v>14.571248333333333</v>
      </c>
      <c r="L412" s="28">
        <f t="shared" si="85"/>
        <v>31.248420134603315</v>
      </c>
      <c r="M412" s="93">
        <f t="shared" si="94"/>
        <v>148311044.67688584</v>
      </c>
      <c r="N412" s="37">
        <f t="shared" si="95"/>
        <v>402287.3768656306</v>
      </c>
      <c r="O412" s="34">
        <f t="shared" si="86"/>
        <v>14.932312753504656</v>
      </c>
      <c r="P412" s="72">
        <f t="shared" si="97"/>
        <v>0.2664168707610751</v>
      </c>
      <c r="Q412" s="74">
        <f t="shared" si="87"/>
        <v>38.52049658001271</v>
      </c>
      <c r="R412" s="68">
        <f t="shared" si="88"/>
        <v>53.452809333517365</v>
      </c>
      <c r="S412" s="80">
        <f t="shared" si="89"/>
        <v>23.588183826508057</v>
      </c>
      <c r="T412" s="83">
        <f t="shared" si="90"/>
        <v>851.0359356085314</v>
      </c>
      <c r="U412" s="87">
        <f t="shared" si="96"/>
        <v>1747.4188905424578</v>
      </c>
    </row>
    <row r="413" spans="1:21" ht="12.75">
      <c r="A413" s="41">
        <v>39145</v>
      </c>
      <c r="B413" s="42">
        <v>0.012841530054644808</v>
      </c>
      <c r="C413" s="43">
        <f t="shared" si="91"/>
        <v>1.0128415300546447</v>
      </c>
      <c r="D413" s="17">
        <v>162.93710919444447</v>
      </c>
      <c r="E413" s="18">
        <v>-0.0002101111111111111</v>
      </c>
      <c r="F413" s="62">
        <v>0.99139818</v>
      </c>
      <c r="G413" s="17">
        <v>163.40165905555557</v>
      </c>
      <c r="H413" s="18">
        <v>0.24225758333333333</v>
      </c>
      <c r="I413" s="64">
        <v>63.07294776</v>
      </c>
      <c r="J413" s="27">
        <f t="shared" si="92"/>
        <v>27.872991666665712</v>
      </c>
      <c r="K413" s="76">
        <f t="shared" si="93"/>
        <v>14.548061666666666</v>
      </c>
      <c r="L413" s="28">
        <f t="shared" si="85"/>
        <v>31.4411374622712</v>
      </c>
      <c r="M413" s="93">
        <f t="shared" si="94"/>
        <v>148311056.64471552</v>
      </c>
      <c r="N413" s="37">
        <f t="shared" si="95"/>
        <v>402288.0910259664</v>
      </c>
      <c r="O413" s="34">
        <f t="shared" si="86"/>
        <v>14.932286245309172</v>
      </c>
      <c r="P413" s="72">
        <f t="shared" si="97"/>
        <v>0.26641684926264614</v>
      </c>
      <c r="Q413" s="74">
        <f t="shared" si="87"/>
        <v>38.520428976037316</v>
      </c>
      <c r="R413" s="68">
        <f t="shared" si="88"/>
        <v>53.45271522134649</v>
      </c>
      <c r="S413" s="80">
        <f t="shared" si="89"/>
        <v>23.588142730728144</v>
      </c>
      <c r="T413" s="83">
        <f t="shared" si="90"/>
        <v>828.4762201328931</v>
      </c>
      <c r="U413" s="87">
        <f t="shared" si="96"/>
        <v>1747.4188905394092</v>
      </c>
    </row>
    <row r="414" spans="1:21" ht="12.75">
      <c r="A414" s="41">
        <v>39145</v>
      </c>
      <c r="B414" s="42">
        <v>0.013194444444444444</v>
      </c>
      <c r="C414" s="43">
        <f t="shared" si="91"/>
        <v>1.0131944444444445</v>
      </c>
      <c r="D414" s="17">
        <v>162.93745719444445</v>
      </c>
      <c r="E414" s="18">
        <v>-0.00021008333333333334</v>
      </c>
      <c r="F414" s="62">
        <v>0.99139827</v>
      </c>
      <c r="G414" s="17">
        <v>163.40583675</v>
      </c>
      <c r="H414" s="18">
        <v>0.2418711388888889</v>
      </c>
      <c r="I414" s="64">
        <v>63.07305972</v>
      </c>
      <c r="J414" s="27">
        <f t="shared" si="92"/>
        <v>28.102773333332607</v>
      </c>
      <c r="K414" s="76">
        <f t="shared" si="93"/>
        <v>14.524873333333334</v>
      </c>
      <c r="L414" s="28">
        <f t="shared" si="85"/>
        <v>31.634366041117378</v>
      </c>
      <c r="M414" s="93">
        <f t="shared" si="94"/>
        <v>148311070.10852385</v>
      </c>
      <c r="N414" s="37">
        <f t="shared" si="95"/>
        <v>402288.80512252083</v>
      </c>
      <c r="O414" s="34">
        <f t="shared" si="86"/>
        <v>14.932259739575228</v>
      </c>
      <c r="P414" s="72">
        <f t="shared" si="97"/>
        <v>0.26641682507691794</v>
      </c>
      <c r="Q414" s="74">
        <f t="shared" si="87"/>
        <v>38.52036178804477</v>
      </c>
      <c r="R414" s="68">
        <f t="shared" si="88"/>
        <v>53.452621527619996</v>
      </c>
      <c r="S414" s="80">
        <f t="shared" si="89"/>
        <v>23.588102048469537</v>
      </c>
      <c r="T414" s="83">
        <f t="shared" si="90"/>
        <v>805.8566397175327</v>
      </c>
      <c r="U414" s="87">
        <f t="shared" si="96"/>
        <v>1747.4188905359792</v>
      </c>
    </row>
    <row r="415" spans="1:21" ht="12.75">
      <c r="A415" s="41">
        <v>39145</v>
      </c>
      <c r="B415" s="42">
        <v>0.013535974499089254</v>
      </c>
      <c r="C415" s="43">
        <f t="shared" si="91"/>
        <v>1.0135359744990893</v>
      </c>
      <c r="D415" s="17">
        <v>162.9378051666667</v>
      </c>
      <c r="E415" s="18">
        <v>-0.00021005555555555556</v>
      </c>
      <c r="F415" s="62">
        <v>0.99139836</v>
      </c>
      <c r="G415" s="17">
        <v>163.41001441666668</v>
      </c>
      <c r="H415" s="18">
        <v>0.24148469444444445</v>
      </c>
      <c r="I415" s="64">
        <v>63.07317167</v>
      </c>
      <c r="J415" s="27">
        <f t="shared" si="92"/>
        <v>28.332554999999502</v>
      </c>
      <c r="K415" s="76">
        <f t="shared" si="93"/>
        <v>14.501685</v>
      </c>
      <c r="L415" s="28">
        <f t="shared" si="85"/>
        <v>31.82809732277647</v>
      </c>
      <c r="M415" s="93">
        <f t="shared" si="94"/>
        <v>148311083.5723322</v>
      </c>
      <c r="N415" s="37">
        <f t="shared" si="95"/>
        <v>402289.5191552938</v>
      </c>
      <c r="O415" s="34">
        <f t="shared" si="86"/>
        <v>14.9322332363028</v>
      </c>
      <c r="P415" s="72">
        <f t="shared" si="97"/>
        <v>0.2664168008911939</v>
      </c>
      <c r="Q415" s="74">
        <f t="shared" si="87"/>
        <v>38.52029485493678</v>
      </c>
      <c r="R415" s="68">
        <f t="shared" si="88"/>
        <v>53.45252809123958</v>
      </c>
      <c r="S415" s="80">
        <f t="shared" si="89"/>
        <v>23.58806161863398</v>
      </c>
      <c r="T415" s="83">
        <f t="shared" si="90"/>
        <v>783.1781756538812</v>
      </c>
      <c r="U415" s="87">
        <f t="shared" si="96"/>
        <v>1747.4188905325495</v>
      </c>
    </row>
    <row r="416" spans="1:21" ht="12.75">
      <c r="A416" s="41">
        <v>39145</v>
      </c>
      <c r="B416" s="42">
        <v>0.013888888888888888</v>
      </c>
      <c r="C416" s="43">
        <f t="shared" si="91"/>
        <v>1.0138888888888888</v>
      </c>
      <c r="D416" s="17">
        <v>162.93815316666667</v>
      </c>
      <c r="E416" s="18">
        <v>-0.00021005555555555556</v>
      </c>
      <c r="F416" s="62">
        <v>0.99139844</v>
      </c>
      <c r="G416" s="17">
        <v>163.41419205555556</v>
      </c>
      <c r="H416" s="18">
        <v>0.2410982777777778</v>
      </c>
      <c r="I416" s="64">
        <v>63.07328361</v>
      </c>
      <c r="J416" s="27">
        <f t="shared" si="92"/>
        <v>28.56233333333364</v>
      </c>
      <c r="K416" s="76">
        <f t="shared" si="93"/>
        <v>14.4785</v>
      </c>
      <c r="L416" s="28">
        <f t="shared" si="85"/>
        <v>32.022320717440266</v>
      </c>
      <c r="M416" s="93">
        <f t="shared" si="94"/>
        <v>148311095.54016185</v>
      </c>
      <c r="N416" s="37">
        <f t="shared" si="95"/>
        <v>402290.2331242854</v>
      </c>
      <c r="O416" s="34">
        <f t="shared" si="86"/>
        <v>14.93220673549186</v>
      </c>
      <c r="P416" s="72">
        <f t="shared" si="97"/>
        <v>0.26641677939277636</v>
      </c>
      <c r="Q416" s="74">
        <f t="shared" si="87"/>
        <v>38.52022801528663</v>
      </c>
      <c r="R416" s="68">
        <f t="shared" si="88"/>
        <v>53.45243475077849</v>
      </c>
      <c r="S416" s="80">
        <f t="shared" si="89"/>
        <v>23.588021279794766</v>
      </c>
      <c r="T416" s="83">
        <f t="shared" si="90"/>
        <v>760.442048110755</v>
      </c>
      <c r="U416" s="87">
        <f t="shared" si="96"/>
        <v>1747.4188905295007</v>
      </c>
    </row>
    <row r="417" spans="1:21" ht="12.75">
      <c r="A417" s="41">
        <v>39145</v>
      </c>
      <c r="B417" s="42">
        <v>0.014230418943533697</v>
      </c>
      <c r="C417" s="43">
        <f t="shared" si="91"/>
        <v>1.0142304189435336</v>
      </c>
      <c r="D417" s="17">
        <v>162.9385011388889</v>
      </c>
      <c r="E417" s="18">
        <v>-0.00021002777777777778</v>
      </c>
      <c r="F417" s="62">
        <v>0.99139853</v>
      </c>
      <c r="G417" s="17">
        <v>163.41836969444444</v>
      </c>
      <c r="H417" s="18">
        <v>0.24071183333333335</v>
      </c>
      <c r="I417" s="64">
        <v>63.07339554</v>
      </c>
      <c r="J417" s="27">
        <f t="shared" si="92"/>
        <v>28.7921133333316</v>
      </c>
      <c r="K417" s="76">
        <f t="shared" si="93"/>
        <v>14.455311666666669</v>
      </c>
      <c r="L417" s="28">
        <f t="shared" si="85"/>
        <v>32.21702872362961</v>
      </c>
      <c r="M417" s="93">
        <f t="shared" si="94"/>
        <v>148311109.0039702</v>
      </c>
      <c r="N417" s="37">
        <f t="shared" si="95"/>
        <v>402290.9470294956</v>
      </c>
      <c r="O417" s="34">
        <f t="shared" si="86"/>
        <v>14.93218023714238</v>
      </c>
      <c r="P417" s="72">
        <f t="shared" si="97"/>
        <v>0.26641675520706065</v>
      </c>
      <c r="Q417" s="74">
        <f t="shared" si="87"/>
        <v>38.52016159172032</v>
      </c>
      <c r="R417" s="68">
        <f t="shared" si="88"/>
        <v>53.4523418288627</v>
      </c>
      <c r="S417" s="80">
        <f t="shared" si="89"/>
        <v>23.587981354577938</v>
      </c>
      <c r="T417" s="83">
        <f t="shared" si="90"/>
        <v>737.6491724930529</v>
      </c>
      <c r="U417" s="87">
        <f t="shared" si="96"/>
        <v>1747.418890526071</v>
      </c>
    </row>
    <row r="418" spans="1:21" ht="12.75">
      <c r="A418" s="41">
        <v>39145</v>
      </c>
      <c r="B418" s="42">
        <v>0.014583333333333332</v>
      </c>
      <c r="C418" s="43">
        <f t="shared" si="91"/>
        <v>1.0145833333333334</v>
      </c>
      <c r="D418" s="17">
        <v>162.93884913888888</v>
      </c>
      <c r="E418" s="18">
        <v>-0.00021</v>
      </c>
      <c r="F418" s="62">
        <v>0.99139861</v>
      </c>
      <c r="G418" s="17">
        <v>163.4225473333333</v>
      </c>
      <c r="H418" s="18">
        <v>0.24032538888888888</v>
      </c>
      <c r="I418" s="64">
        <v>63.07350746</v>
      </c>
      <c r="J418" s="27">
        <f t="shared" si="92"/>
        <v>29.021891666665738</v>
      </c>
      <c r="K418" s="76">
        <f t="shared" si="93"/>
        <v>14.432123333333331</v>
      </c>
      <c r="L418" s="28">
        <f t="shared" si="85"/>
        <v>32.412211150094635</v>
      </c>
      <c r="M418" s="93">
        <f t="shared" si="94"/>
        <v>148311120.97179985</v>
      </c>
      <c r="N418" s="37">
        <f t="shared" si="95"/>
        <v>402291.6608709244</v>
      </c>
      <c r="O418" s="34">
        <f t="shared" si="86"/>
        <v>14.93215374125434</v>
      </c>
      <c r="P418" s="72">
        <f t="shared" si="97"/>
        <v>0.2664167337086504</v>
      </c>
      <c r="Q418" s="74">
        <f t="shared" si="87"/>
        <v>38.52009526160036</v>
      </c>
      <c r="R418" s="68">
        <f t="shared" si="88"/>
        <v>53.4522490028547</v>
      </c>
      <c r="S418" s="80">
        <f t="shared" si="89"/>
        <v>23.58794152034602</v>
      </c>
      <c r="T418" s="83">
        <f t="shared" si="90"/>
        <v>714.800703478812</v>
      </c>
      <c r="U418" s="87">
        <f t="shared" si="96"/>
        <v>1747.4188905230221</v>
      </c>
    </row>
    <row r="419" spans="1:21" ht="12.75">
      <c r="A419" s="41">
        <v>39145</v>
      </c>
      <c r="B419" s="42">
        <v>0.014924863387978141</v>
      </c>
      <c r="C419" s="43">
        <f t="shared" si="91"/>
        <v>1.0149248633879782</v>
      </c>
      <c r="D419" s="17">
        <v>162.93919713888891</v>
      </c>
      <c r="E419" s="18">
        <v>-0.00021</v>
      </c>
      <c r="F419" s="62">
        <v>0.9913987</v>
      </c>
      <c r="G419" s="17">
        <v>163.42672491666664</v>
      </c>
      <c r="H419" s="18">
        <v>0.23993894444444444</v>
      </c>
      <c r="I419" s="64">
        <v>63.07361937</v>
      </c>
      <c r="J419" s="27">
        <f t="shared" si="92"/>
        <v>29.25166666666371</v>
      </c>
      <c r="K419" s="76">
        <f t="shared" si="93"/>
        <v>14.408936666666666</v>
      </c>
      <c r="L419" s="28">
        <f t="shared" si="85"/>
        <v>32.607858683717055</v>
      </c>
      <c r="M419" s="93">
        <f t="shared" si="94"/>
        <v>148311134.4356082</v>
      </c>
      <c r="N419" s="37">
        <f t="shared" si="95"/>
        <v>402292.37464857183</v>
      </c>
      <c r="O419" s="34">
        <f t="shared" si="86"/>
        <v>14.93212724782771</v>
      </c>
      <c r="P419" s="72">
        <f t="shared" si="97"/>
        <v>0.2664167095229431</v>
      </c>
      <c r="Q419" s="74">
        <f t="shared" si="87"/>
        <v>38.5200293472255</v>
      </c>
      <c r="R419" s="68">
        <f t="shared" si="88"/>
        <v>53.45215659505321</v>
      </c>
      <c r="S419" s="80">
        <f t="shared" si="89"/>
        <v>23.587902099397795</v>
      </c>
      <c r="T419" s="83">
        <f t="shared" si="90"/>
        <v>691.8977684666993</v>
      </c>
      <c r="U419" s="87">
        <f t="shared" si="96"/>
        <v>1747.4188905195922</v>
      </c>
    </row>
    <row r="420" spans="1:21" ht="12.75">
      <c r="A420" s="41">
        <v>39145</v>
      </c>
      <c r="B420" s="42">
        <v>0.015277777777777777</v>
      </c>
      <c r="C420" s="43">
        <f t="shared" si="91"/>
        <v>1.0152777777777777</v>
      </c>
      <c r="D420" s="17">
        <v>162.9395451111111</v>
      </c>
      <c r="E420" s="18">
        <v>-0.00020997222222222223</v>
      </c>
      <c r="F420" s="62">
        <v>0.99139879</v>
      </c>
      <c r="G420" s="17">
        <v>163.43090252777776</v>
      </c>
      <c r="H420" s="18">
        <v>0.2395525</v>
      </c>
      <c r="I420" s="64">
        <v>63.07373128</v>
      </c>
      <c r="J420" s="27">
        <f t="shared" si="92"/>
        <v>29.481444999999553</v>
      </c>
      <c r="K420" s="76">
        <f t="shared" si="93"/>
        <v>14.385748333333334</v>
      </c>
      <c r="L420" s="28">
        <f t="shared" si="85"/>
        <v>32.80396745877184</v>
      </c>
      <c r="M420" s="93">
        <f t="shared" si="94"/>
        <v>148311147.89941657</v>
      </c>
      <c r="N420" s="37">
        <f t="shared" si="95"/>
        <v>402293.0884262192</v>
      </c>
      <c r="O420" s="34">
        <f t="shared" si="86"/>
        <v>14.932100754495094</v>
      </c>
      <c r="P420" s="72">
        <f t="shared" si="97"/>
        <v>0.2664166853372401</v>
      </c>
      <c r="Q420" s="74">
        <f t="shared" si="87"/>
        <v>38.51996367941903</v>
      </c>
      <c r="R420" s="68">
        <f t="shared" si="88"/>
        <v>53.452064433914124</v>
      </c>
      <c r="S420" s="80">
        <f t="shared" si="89"/>
        <v>23.587862924923932</v>
      </c>
      <c r="T420" s="83">
        <f t="shared" si="90"/>
        <v>668.9407999469663</v>
      </c>
      <c r="U420" s="87">
        <f t="shared" si="96"/>
        <v>1747.4188905161623</v>
      </c>
    </row>
    <row r="421" spans="1:21" ht="12.75">
      <c r="A421" s="41">
        <v>39145</v>
      </c>
      <c r="B421" s="42">
        <v>0.015619307832422586</v>
      </c>
      <c r="C421" s="43">
        <f t="shared" si="91"/>
        <v>1.0156193078324225</v>
      </c>
      <c r="D421" s="17">
        <v>162.93989311111113</v>
      </c>
      <c r="E421" s="18">
        <v>-0.00020994444444444446</v>
      </c>
      <c r="F421" s="62">
        <v>0.99139887</v>
      </c>
      <c r="G421" s="17">
        <v>163.43508011111112</v>
      </c>
      <c r="H421" s="18">
        <v>0.23916608333333333</v>
      </c>
      <c r="I421" s="64">
        <v>63.07384317</v>
      </c>
      <c r="J421" s="27">
        <f t="shared" si="92"/>
        <v>29.71121999999923</v>
      </c>
      <c r="K421" s="76">
        <f t="shared" si="93"/>
        <v>14.362561666666666</v>
      </c>
      <c r="L421" s="28">
        <f t="shared" si="85"/>
        <v>33.00052477400877</v>
      </c>
      <c r="M421" s="93">
        <f t="shared" si="94"/>
        <v>148311159.8672462</v>
      </c>
      <c r="N421" s="37">
        <f t="shared" si="95"/>
        <v>402293.80207630387</v>
      </c>
      <c r="O421" s="34">
        <f t="shared" si="86"/>
        <v>14.932074265991215</v>
      </c>
      <c r="P421" s="72">
        <f t="shared" si="97"/>
        <v>0.2664166638388411</v>
      </c>
      <c r="Q421" s="74">
        <f t="shared" si="87"/>
        <v>38.519898113570704</v>
      </c>
      <c r="R421" s="68">
        <f t="shared" si="88"/>
        <v>53.45197237956192</v>
      </c>
      <c r="S421" s="80">
        <f t="shared" si="89"/>
        <v>23.58782384757949</v>
      </c>
      <c r="T421" s="83">
        <f t="shared" si="90"/>
        <v>645.9312669864821</v>
      </c>
      <c r="U421" s="87">
        <f t="shared" si="96"/>
        <v>1747.4188905131136</v>
      </c>
    </row>
    <row r="422" spans="1:21" ht="12.75">
      <c r="A422" s="41">
        <v>39145</v>
      </c>
      <c r="B422" s="42">
        <v>0.015972222222222224</v>
      </c>
      <c r="C422" s="43">
        <f t="shared" si="91"/>
        <v>1.0159722222222223</v>
      </c>
      <c r="D422" s="17">
        <v>162.9402411111111</v>
      </c>
      <c r="E422" s="18">
        <v>-0.00020994444444444446</v>
      </c>
      <c r="F422" s="62">
        <v>0.99139896</v>
      </c>
      <c r="G422" s="17">
        <v>163.43925766666666</v>
      </c>
      <c r="H422" s="18">
        <v>0.2387796388888889</v>
      </c>
      <c r="I422" s="64">
        <v>63.07395506</v>
      </c>
      <c r="J422" s="27">
        <f t="shared" si="92"/>
        <v>29.94099333333338</v>
      </c>
      <c r="K422" s="76">
        <f t="shared" si="93"/>
        <v>14.339375</v>
      </c>
      <c r="L422" s="28">
        <f t="shared" si="85"/>
        <v>33.19752337294805</v>
      </c>
      <c r="M422" s="93">
        <f t="shared" si="94"/>
        <v>148311173.33105457</v>
      </c>
      <c r="N422" s="37">
        <f t="shared" si="95"/>
        <v>402294.51572638843</v>
      </c>
      <c r="O422" s="34">
        <f t="shared" si="86"/>
        <v>14.932047777581317</v>
      </c>
      <c r="P422" s="72">
        <f t="shared" si="97"/>
        <v>0.2664166396531464</v>
      </c>
      <c r="Q422" s="74">
        <f t="shared" si="87"/>
        <v>38.51983295492601</v>
      </c>
      <c r="R422" s="68">
        <f t="shared" si="88"/>
        <v>53.45188073250733</v>
      </c>
      <c r="S422" s="80">
        <f t="shared" si="89"/>
        <v>23.587785177344692</v>
      </c>
      <c r="T422" s="83">
        <f t="shared" si="90"/>
        <v>622.8700545347633</v>
      </c>
      <c r="U422" s="87">
        <f t="shared" si="96"/>
        <v>1747.4188905096837</v>
      </c>
    </row>
    <row r="423" spans="1:21" ht="12.75">
      <c r="A423" s="41">
        <v>39145</v>
      </c>
      <c r="B423" s="42">
        <v>0.016313752276867034</v>
      </c>
      <c r="C423" s="43">
        <f t="shared" si="91"/>
        <v>1.016313752276867</v>
      </c>
      <c r="D423" s="17">
        <v>162.94058908333335</v>
      </c>
      <c r="E423" s="18">
        <v>-0.00020991666666666668</v>
      </c>
      <c r="F423" s="62">
        <v>0.99139905</v>
      </c>
      <c r="G423" s="17">
        <v>163.44343522222223</v>
      </c>
      <c r="H423" s="18">
        <v>0.23839319444444446</v>
      </c>
      <c r="I423" s="64">
        <v>63.07406694</v>
      </c>
      <c r="J423" s="27">
        <f t="shared" si="92"/>
        <v>30.170768333333058</v>
      </c>
      <c r="K423" s="76">
        <f t="shared" si="93"/>
        <v>14.316186666666667</v>
      </c>
      <c r="L423" s="28">
        <f t="shared" si="85"/>
        <v>33.39495770882115</v>
      </c>
      <c r="M423" s="93">
        <f t="shared" si="94"/>
        <v>148311186.79486293</v>
      </c>
      <c r="N423" s="37">
        <f t="shared" si="95"/>
        <v>402295.2293126916</v>
      </c>
      <c r="O423" s="34">
        <f t="shared" si="86"/>
        <v>14.932021291632743</v>
      </c>
      <c r="P423" s="72">
        <f t="shared" si="97"/>
        <v>0.2664166154674561</v>
      </c>
      <c r="Q423" s="74">
        <f t="shared" si="87"/>
        <v>38.519768051264016</v>
      </c>
      <c r="R423" s="68">
        <f t="shared" si="88"/>
        <v>53.45178934289676</v>
      </c>
      <c r="S423" s="80">
        <f t="shared" si="89"/>
        <v>23.587746759631273</v>
      </c>
      <c r="T423" s="83">
        <f t="shared" si="90"/>
        <v>599.7577936082985</v>
      </c>
      <c r="U423" s="87">
        <f t="shared" si="96"/>
        <v>1747.4188905062538</v>
      </c>
    </row>
    <row r="424" spans="1:21" ht="12.75">
      <c r="A424" s="41">
        <v>39145</v>
      </c>
      <c r="B424" s="42">
        <v>0.016666666666666666</v>
      </c>
      <c r="C424" s="43">
        <f t="shared" si="91"/>
        <v>1.0166666666666666</v>
      </c>
      <c r="D424" s="17">
        <v>162.94093708333332</v>
      </c>
      <c r="E424" s="18">
        <v>-0.0002098888888888889</v>
      </c>
      <c r="F424" s="62">
        <v>0.99139913</v>
      </c>
      <c r="G424" s="17">
        <v>163.44761255555557</v>
      </c>
      <c r="H424" s="18">
        <v>0.23800675000000002</v>
      </c>
      <c r="I424" s="64">
        <v>63.0741788</v>
      </c>
      <c r="J424" s="27">
        <f t="shared" si="92"/>
        <v>30.400528333334478</v>
      </c>
      <c r="K424" s="76">
        <f t="shared" si="93"/>
        <v>14.292998333333335</v>
      </c>
      <c r="L424" s="28">
        <f t="shared" si="85"/>
        <v>33.592805762797894</v>
      </c>
      <c r="M424" s="93">
        <f t="shared" si="94"/>
        <v>148311198.76269257</v>
      </c>
      <c r="N424" s="37">
        <f t="shared" si="95"/>
        <v>402295.942771432</v>
      </c>
      <c r="O424" s="34">
        <f t="shared" si="86"/>
        <v>14.93199481051281</v>
      </c>
      <c r="P424" s="72">
        <f t="shared" si="97"/>
        <v>0.2664165939690684</v>
      </c>
      <c r="Q424" s="74">
        <f t="shared" si="87"/>
        <v>38.519703247794375</v>
      </c>
      <c r="R424" s="68">
        <f t="shared" si="88"/>
        <v>53.45169805830719</v>
      </c>
      <c r="S424" s="80">
        <f t="shared" si="89"/>
        <v>23.587708437281563</v>
      </c>
      <c r="T424" s="83">
        <f t="shared" si="90"/>
        <v>576.5970426748122</v>
      </c>
      <c r="U424" s="87">
        <f t="shared" si="96"/>
        <v>1747.4188905032051</v>
      </c>
    </row>
    <row r="425" spans="1:21" ht="12.75">
      <c r="A425" s="41">
        <v>39145</v>
      </c>
      <c r="B425" s="42">
        <v>0.017008196721311476</v>
      </c>
      <c r="C425" s="43">
        <f t="shared" si="91"/>
        <v>1.0170081967213114</v>
      </c>
      <c r="D425" s="17">
        <v>162.94128505555557</v>
      </c>
      <c r="E425" s="18">
        <v>-0.0002098888888888889</v>
      </c>
      <c r="F425" s="62">
        <v>0.99139922</v>
      </c>
      <c r="G425" s="17">
        <v>163.45179008333332</v>
      </c>
      <c r="H425" s="18">
        <v>0.23762030555555555</v>
      </c>
      <c r="I425" s="64">
        <v>63.07429066</v>
      </c>
      <c r="J425" s="27">
        <f t="shared" si="92"/>
        <v>30.63030166666522</v>
      </c>
      <c r="K425" s="76">
        <f t="shared" si="93"/>
        <v>14.269811666666667</v>
      </c>
      <c r="L425" s="28">
        <f t="shared" si="85"/>
        <v>33.79108634881006</v>
      </c>
      <c r="M425" s="93">
        <f t="shared" si="94"/>
        <v>148311212.22650093</v>
      </c>
      <c r="N425" s="37">
        <f t="shared" si="95"/>
        <v>402296.65623017243</v>
      </c>
      <c r="O425" s="34">
        <f t="shared" si="86"/>
        <v>14.9319683294868</v>
      </c>
      <c r="P425" s="72">
        <f t="shared" si="97"/>
        <v>0.26641656978338646</v>
      </c>
      <c r="Q425" s="74">
        <f t="shared" si="87"/>
        <v>38.519638853718114</v>
      </c>
      <c r="R425" s="68">
        <f t="shared" si="88"/>
        <v>53.451607183204914</v>
      </c>
      <c r="S425" s="80">
        <f t="shared" si="89"/>
        <v>23.587670524231314</v>
      </c>
      <c r="T425" s="83">
        <f t="shared" si="90"/>
        <v>553.3856361198118</v>
      </c>
      <c r="U425" s="87">
        <f t="shared" si="96"/>
        <v>1747.4188904997752</v>
      </c>
    </row>
    <row r="426" spans="1:21" ht="12.75">
      <c r="A426" s="41">
        <v>39145</v>
      </c>
      <c r="B426" s="42">
        <v>0.017361111111111112</v>
      </c>
      <c r="C426" s="43">
        <f t="shared" si="91"/>
        <v>1.0173611111111112</v>
      </c>
      <c r="D426" s="17">
        <v>162.94163305555554</v>
      </c>
      <c r="E426" s="18">
        <v>-0.0002098611111111111</v>
      </c>
      <c r="F426" s="62">
        <v>0.99139931</v>
      </c>
      <c r="G426" s="17">
        <v>163.45596758333332</v>
      </c>
      <c r="H426" s="18">
        <v>0.23723388888888888</v>
      </c>
      <c r="I426" s="64">
        <v>63.07440251</v>
      </c>
      <c r="J426" s="27">
        <f t="shared" si="92"/>
        <v>30.860071666666613</v>
      </c>
      <c r="K426" s="76">
        <f t="shared" si="93"/>
        <v>14.246624999999998</v>
      </c>
      <c r="L426" s="28">
        <f t="shared" si="85"/>
        <v>33.98977633372446</v>
      </c>
      <c r="M426" s="93">
        <f t="shared" si="94"/>
        <v>148311225.6903093</v>
      </c>
      <c r="N426" s="37">
        <f t="shared" si="95"/>
        <v>402297.3696251314</v>
      </c>
      <c r="O426" s="34">
        <f t="shared" si="86"/>
        <v>14.93194185092204</v>
      </c>
      <c r="P426" s="72">
        <f t="shared" si="97"/>
        <v>0.26641654559770883</v>
      </c>
      <c r="Q426" s="74">
        <f t="shared" si="87"/>
        <v>38.51957471402622</v>
      </c>
      <c r="R426" s="68">
        <f t="shared" si="88"/>
        <v>53.451516564948264</v>
      </c>
      <c r="S426" s="80">
        <f t="shared" si="89"/>
        <v>23.58763286310418</v>
      </c>
      <c r="T426" s="83">
        <f t="shared" si="90"/>
        <v>530.1262628032327</v>
      </c>
      <c r="U426" s="87">
        <f t="shared" si="96"/>
        <v>1747.4188904963455</v>
      </c>
    </row>
    <row r="427" spans="1:21" ht="12.75">
      <c r="A427" s="41">
        <v>39145</v>
      </c>
      <c r="B427" s="42">
        <v>0.01770264116575592</v>
      </c>
      <c r="C427" s="43">
        <f t="shared" si="91"/>
        <v>1.017702641165756</v>
      </c>
      <c r="D427" s="17">
        <v>162.94198105555557</v>
      </c>
      <c r="E427" s="18">
        <v>-0.00020983333333333333</v>
      </c>
      <c r="F427" s="62">
        <v>0.99139939</v>
      </c>
      <c r="G427" s="17">
        <v>163.46014508333332</v>
      </c>
      <c r="H427" s="18">
        <v>0.23684744444444444</v>
      </c>
      <c r="I427" s="64">
        <v>63.07451435</v>
      </c>
      <c r="J427" s="27">
        <f t="shared" si="92"/>
        <v>31.089841666664597</v>
      </c>
      <c r="K427" s="76">
        <f t="shared" si="93"/>
        <v>14.223436666666666</v>
      </c>
      <c r="L427" s="28">
        <f t="shared" si="85"/>
        <v>34.18887085053291</v>
      </c>
      <c r="M427" s="93">
        <f t="shared" si="94"/>
        <v>148311237.65813893</v>
      </c>
      <c r="N427" s="37">
        <f t="shared" si="95"/>
        <v>402298.082956309</v>
      </c>
      <c r="O427" s="34">
        <f t="shared" si="86"/>
        <v>14.931915374818505</v>
      </c>
      <c r="P427" s="72">
        <f t="shared" si="97"/>
        <v>0.2664165240993324</v>
      </c>
      <c r="Q427" s="74">
        <f t="shared" si="87"/>
        <v>38.51951066786688</v>
      </c>
      <c r="R427" s="68">
        <f t="shared" si="88"/>
        <v>53.451426042685384</v>
      </c>
      <c r="S427" s="80">
        <f t="shared" si="89"/>
        <v>23.587595293048377</v>
      </c>
      <c r="T427" s="83">
        <f t="shared" si="90"/>
        <v>506.8194733139603</v>
      </c>
      <c r="U427" s="87">
        <f t="shared" si="96"/>
        <v>1747.4188904932967</v>
      </c>
    </row>
    <row r="428" spans="1:21" ht="12.75">
      <c r="A428" s="41">
        <v>39145</v>
      </c>
      <c r="B428" s="42">
        <v>0.018055555555555557</v>
      </c>
      <c r="C428" s="43">
        <f t="shared" si="91"/>
        <v>1.0180555555555555</v>
      </c>
      <c r="D428" s="17">
        <v>162.94232902777776</v>
      </c>
      <c r="E428" s="18">
        <v>-0.00020983333333333333</v>
      </c>
      <c r="F428" s="62">
        <v>0.99139948</v>
      </c>
      <c r="G428" s="17">
        <v>163.46432255555555</v>
      </c>
      <c r="H428" s="18">
        <v>0.236461</v>
      </c>
      <c r="I428" s="64">
        <v>63.07462618</v>
      </c>
      <c r="J428" s="27">
        <f t="shared" si="92"/>
        <v>31.319611666667697</v>
      </c>
      <c r="K428" s="76">
        <f t="shared" si="93"/>
        <v>14.20025</v>
      </c>
      <c r="L428" s="28">
        <f t="shared" si="85"/>
        <v>34.38836425283434</v>
      </c>
      <c r="M428" s="93">
        <f t="shared" si="94"/>
        <v>148311251.1219473</v>
      </c>
      <c r="N428" s="37">
        <f t="shared" si="95"/>
        <v>402298.7962237052</v>
      </c>
      <c r="O428" s="34">
        <f t="shared" si="86"/>
        <v>14.931888901176166</v>
      </c>
      <c r="P428" s="72">
        <f t="shared" si="97"/>
        <v>0.2664164999136631</v>
      </c>
      <c r="Q428" s="74">
        <f t="shared" si="87"/>
        <v>38.519447037876596</v>
      </c>
      <c r="R428" s="68">
        <f t="shared" si="88"/>
        <v>53.45133593905276</v>
      </c>
      <c r="S428" s="80">
        <f t="shared" si="89"/>
        <v>23.58755813670043</v>
      </c>
      <c r="T428" s="83">
        <f t="shared" si="90"/>
        <v>483.4659660432926</v>
      </c>
      <c r="U428" s="87">
        <f t="shared" si="96"/>
        <v>1747.418890489867</v>
      </c>
    </row>
    <row r="429" spans="1:21" ht="12.75">
      <c r="A429" s="41">
        <v>39145</v>
      </c>
      <c r="B429" s="42">
        <v>0.018397085610200366</v>
      </c>
      <c r="C429" s="43">
        <f t="shared" si="91"/>
        <v>1.0183970856102003</v>
      </c>
      <c r="D429" s="17">
        <v>162.9426770277778</v>
      </c>
      <c r="E429" s="18">
        <v>-0.00020980555555555555</v>
      </c>
      <c r="F429" s="62">
        <v>0.99139956</v>
      </c>
      <c r="G429" s="17">
        <v>163.4685</v>
      </c>
      <c r="H429" s="18">
        <v>0.23607455555555557</v>
      </c>
      <c r="I429" s="64">
        <v>63.074738</v>
      </c>
      <c r="J429" s="27">
        <f t="shared" si="92"/>
        <v>31.549378333332925</v>
      </c>
      <c r="K429" s="76">
        <f t="shared" si="93"/>
        <v>14.177061666666667</v>
      </c>
      <c r="L429" s="28">
        <f t="shared" si="85"/>
        <v>34.5882452287891</v>
      </c>
      <c r="M429" s="93">
        <f t="shared" si="94"/>
        <v>148311263.08977693</v>
      </c>
      <c r="N429" s="37">
        <f t="shared" si="95"/>
        <v>402299.50942732004</v>
      </c>
      <c r="O429" s="34">
        <f t="shared" si="86"/>
        <v>14.931862429994993</v>
      </c>
      <c r="P429" s="72">
        <f t="shared" si="97"/>
        <v>0.2664164784152941</v>
      </c>
      <c r="Q429" s="74">
        <f t="shared" si="87"/>
        <v>38.51938350093294</v>
      </c>
      <c r="R429" s="68">
        <f t="shared" si="88"/>
        <v>53.45124593092793</v>
      </c>
      <c r="S429" s="80">
        <f t="shared" si="89"/>
        <v>23.587521070937946</v>
      </c>
      <c r="T429" s="83">
        <f t="shared" si="90"/>
        <v>460.0670268479912</v>
      </c>
      <c r="U429" s="87">
        <f t="shared" si="96"/>
        <v>1747.418890486818</v>
      </c>
    </row>
    <row r="430" spans="1:21" ht="12.75">
      <c r="A430" s="41">
        <v>39145</v>
      </c>
      <c r="B430" s="42">
        <v>0.01875</v>
      </c>
      <c r="C430" s="43">
        <f t="shared" si="91"/>
        <v>1.01875</v>
      </c>
      <c r="D430" s="17">
        <v>162.94302502777776</v>
      </c>
      <c r="E430" s="18">
        <v>-0.00020977777777777778</v>
      </c>
      <c r="F430" s="62">
        <v>0.99139965</v>
      </c>
      <c r="G430" s="17">
        <v>163.47267744444446</v>
      </c>
      <c r="H430" s="18">
        <v>0.2356881388888889</v>
      </c>
      <c r="I430" s="64">
        <v>63.07484982</v>
      </c>
      <c r="J430" s="27">
        <f t="shared" si="92"/>
        <v>31.779145000001563</v>
      </c>
      <c r="K430" s="76">
        <f t="shared" si="93"/>
        <v>14.153875000000001</v>
      </c>
      <c r="L430" s="28">
        <f t="shared" si="85"/>
        <v>34.78851143632474</v>
      </c>
      <c r="M430" s="93">
        <f t="shared" si="94"/>
        <v>148311276.5535853</v>
      </c>
      <c r="N430" s="37">
        <f t="shared" si="95"/>
        <v>402300.2226309348</v>
      </c>
      <c r="O430" s="34">
        <f t="shared" si="86"/>
        <v>14.931835958907682</v>
      </c>
      <c r="P430" s="72">
        <f t="shared" si="97"/>
        <v>0.26641645422963306</v>
      </c>
      <c r="Q430" s="74">
        <f t="shared" si="87"/>
        <v>38.51932037150915</v>
      </c>
      <c r="R430" s="68">
        <f t="shared" si="88"/>
        <v>53.451156330416836</v>
      </c>
      <c r="S430" s="80">
        <f t="shared" si="89"/>
        <v>23.58748441260147</v>
      </c>
      <c r="T430" s="83">
        <f t="shared" si="90"/>
        <v>436.62296653752674</v>
      </c>
      <c r="U430" s="87">
        <f t="shared" si="96"/>
        <v>1747.4188904833884</v>
      </c>
    </row>
    <row r="431" spans="1:21" ht="12.75">
      <c r="A431" s="41">
        <v>39145</v>
      </c>
      <c r="B431" s="42">
        <v>0.01909153005464481</v>
      </c>
      <c r="C431" s="43">
        <f t="shared" si="91"/>
        <v>1.0190915300546448</v>
      </c>
      <c r="D431" s="17">
        <v>162.943373</v>
      </c>
      <c r="E431" s="18">
        <v>-0.00020977777777777778</v>
      </c>
      <c r="F431" s="62">
        <v>0.99139974</v>
      </c>
      <c r="G431" s="17">
        <v>163.47685486111112</v>
      </c>
      <c r="H431" s="18">
        <v>0.23530169444444446</v>
      </c>
      <c r="I431" s="64">
        <v>63.07496162</v>
      </c>
      <c r="J431" s="27">
        <f t="shared" si="92"/>
        <v>32.00891166666679</v>
      </c>
      <c r="K431" s="76">
        <f t="shared" si="93"/>
        <v>14.130688333333335</v>
      </c>
      <c r="L431" s="28">
        <f t="shared" si="85"/>
        <v>34.98915558431456</v>
      </c>
      <c r="M431" s="93">
        <f t="shared" si="94"/>
        <v>148311290.01739365</v>
      </c>
      <c r="N431" s="37">
        <f t="shared" si="95"/>
        <v>402300.9357069869</v>
      </c>
      <c r="O431" s="34">
        <f t="shared" si="86"/>
        <v>14.931809492648782</v>
      </c>
      <c r="P431" s="72">
        <f t="shared" si="97"/>
        <v>0.26641643004397647</v>
      </c>
      <c r="Q431" s="74">
        <f t="shared" si="87"/>
        <v>38.5192575055671</v>
      </c>
      <c r="R431" s="68">
        <f t="shared" si="88"/>
        <v>53.45106699821588</v>
      </c>
      <c r="S431" s="80">
        <f t="shared" si="89"/>
        <v>23.587448012918315</v>
      </c>
      <c r="T431" s="83">
        <f t="shared" si="90"/>
        <v>413.1346212491894</v>
      </c>
      <c r="U431" s="87">
        <f t="shared" si="96"/>
        <v>1747.4188904799585</v>
      </c>
    </row>
    <row r="432" spans="1:21" ht="12.75">
      <c r="A432" s="41">
        <v>39145</v>
      </c>
      <c r="B432" s="42">
        <v>0.019444444444444445</v>
      </c>
      <c r="C432" s="43">
        <f t="shared" si="91"/>
        <v>1.0194444444444444</v>
      </c>
      <c r="D432" s="17">
        <v>162.94372099999998</v>
      </c>
      <c r="E432" s="18">
        <v>-0.00020975</v>
      </c>
      <c r="F432" s="62">
        <v>0.99139982</v>
      </c>
      <c r="G432" s="17">
        <v>163.48103227777779</v>
      </c>
      <c r="H432" s="18">
        <v>0.23491525</v>
      </c>
      <c r="I432" s="64">
        <v>63.07507342</v>
      </c>
      <c r="J432" s="27">
        <f t="shared" si="92"/>
        <v>32.2386766666682</v>
      </c>
      <c r="K432" s="76">
        <f t="shared" si="93"/>
        <v>14.1075</v>
      </c>
      <c r="L432" s="28">
        <f t="shared" si="85"/>
        <v>35.1901690130977</v>
      </c>
      <c r="M432" s="93">
        <f t="shared" si="94"/>
        <v>148311301.9852233</v>
      </c>
      <c r="N432" s="37">
        <f t="shared" si="95"/>
        <v>402301.64878303884</v>
      </c>
      <c r="O432" s="34">
        <f t="shared" si="86"/>
        <v>14.93178302648371</v>
      </c>
      <c r="P432" s="72">
        <f t="shared" si="97"/>
        <v>0.26641640854561877</v>
      </c>
      <c r="Q432" s="74">
        <f t="shared" si="87"/>
        <v>38.51919472426015</v>
      </c>
      <c r="R432" s="68">
        <f t="shared" si="88"/>
        <v>53.45097775074386</v>
      </c>
      <c r="S432" s="80">
        <f t="shared" si="89"/>
        <v>23.587411697776442</v>
      </c>
      <c r="T432" s="83">
        <f t="shared" si="90"/>
        <v>389.60298349292134</v>
      </c>
      <c r="U432" s="87">
        <f t="shared" si="96"/>
        <v>1747.4188904769098</v>
      </c>
    </row>
    <row r="433" spans="1:21" ht="12.75">
      <c r="A433" s="41">
        <v>39145</v>
      </c>
      <c r="B433" s="42">
        <v>0.019785974499089254</v>
      </c>
      <c r="C433" s="43">
        <f t="shared" si="91"/>
        <v>1.0197859744990891</v>
      </c>
      <c r="D433" s="17">
        <v>162.94406897222223</v>
      </c>
      <c r="E433" s="18">
        <v>-0.00020975</v>
      </c>
      <c r="F433" s="62">
        <v>0.99139991</v>
      </c>
      <c r="G433" s="17">
        <v>163.48520966666666</v>
      </c>
      <c r="H433" s="18">
        <v>0.23452880555555555</v>
      </c>
      <c r="I433" s="64">
        <v>63.0751852</v>
      </c>
      <c r="J433" s="27">
        <f t="shared" si="92"/>
        <v>32.468441666666195</v>
      </c>
      <c r="K433" s="76">
        <f t="shared" si="93"/>
        <v>14.084313333333334</v>
      </c>
      <c r="L433" s="28">
        <f t="shared" si="85"/>
        <v>35.39154825681966</v>
      </c>
      <c r="M433" s="93">
        <f t="shared" si="94"/>
        <v>148311315.44903165</v>
      </c>
      <c r="N433" s="37">
        <f t="shared" si="95"/>
        <v>402302.361731528</v>
      </c>
      <c r="O433" s="34">
        <f t="shared" si="86"/>
        <v>14.931756565146987</v>
      </c>
      <c r="P433" s="72">
        <f t="shared" si="97"/>
        <v>0.26641638435997034</v>
      </c>
      <c r="Q433" s="74">
        <f t="shared" si="87"/>
        <v>38.519132367747744</v>
      </c>
      <c r="R433" s="68">
        <f t="shared" si="88"/>
        <v>53.45088893289473</v>
      </c>
      <c r="S433" s="80">
        <f t="shared" si="89"/>
        <v>23.587375802600757</v>
      </c>
      <c r="T433" s="83">
        <f t="shared" si="90"/>
        <v>366.0284984228647</v>
      </c>
      <c r="U433" s="87">
        <f t="shared" si="96"/>
        <v>1747.41889047348</v>
      </c>
    </row>
    <row r="434" spans="1:21" ht="12.75">
      <c r="A434" s="41">
        <v>39145</v>
      </c>
      <c r="B434" s="42">
        <v>0.02013888888888889</v>
      </c>
      <c r="C434" s="43">
        <f t="shared" si="91"/>
        <v>1.020138888888889</v>
      </c>
      <c r="D434" s="17">
        <v>162.9444169722222</v>
      </c>
      <c r="E434" s="18">
        <v>-0.00020972222222222223</v>
      </c>
      <c r="F434" s="62">
        <v>0.9914</v>
      </c>
      <c r="G434" s="17">
        <v>163.48938705555554</v>
      </c>
      <c r="H434" s="18">
        <v>0.2341423611111111</v>
      </c>
      <c r="I434" s="64">
        <v>63.07529698</v>
      </c>
      <c r="J434" s="27">
        <f t="shared" si="92"/>
        <v>32.69820500000037</v>
      </c>
      <c r="K434" s="76">
        <f t="shared" si="93"/>
        <v>14.061124999999999</v>
      </c>
      <c r="L434" s="28">
        <f t="shared" si="85"/>
        <v>35.59328425524754</v>
      </c>
      <c r="M434" s="93">
        <f t="shared" si="94"/>
        <v>148311328.91283998</v>
      </c>
      <c r="N434" s="37">
        <f t="shared" si="95"/>
        <v>402303.0746800172</v>
      </c>
      <c r="O434" s="34">
        <f t="shared" si="86"/>
        <v>14.931730103904052</v>
      </c>
      <c r="P434" s="72">
        <f t="shared" si="97"/>
        <v>0.26641636017432646</v>
      </c>
      <c r="Q434" s="74">
        <f t="shared" si="87"/>
        <v>38.51907025707151</v>
      </c>
      <c r="R434" s="68">
        <f t="shared" si="88"/>
        <v>53.45080036097556</v>
      </c>
      <c r="S434" s="80">
        <f t="shared" si="89"/>
        <v>23.58734015316746</v>
      </c>
      <c r="T434" s="83">
        <f t="shared" si="90"/>
        <v>342.41220541426446</v>
      </c>
      <c r="U434" s="87">
        <f t="shared" si="96"/>
        <v>1747.4188904700502</v>
      </c>
    </row>
    <row r="435" spans="1:21" ht="12.75">
      <c r="A435" s="41">
        <v>39145</v>
      </c>
      <c r="B435" s="42">
        <v>0.0204804189435337</v>
      </c>
      <c r="C435" s="43">
        <f t="shared" si="91"/>
        <v>1.0204804189435337</v>
      </c>
      <c r="D435" s="17">
        <v>162.94476494444444</v>
      </c>
      <c r="E435" s="18">
        <v>-0.00020969444444444445</v>
      </c>
      <c r="F435" s="62">
        <v>0.99140008</v>
      </c>
      <c r="G435" s="17">
        <v>163.49356441666666</v>
      </c>
      <c r="H435" s="18">
        <v>0.23375594444444445</v>
      </c>
      <c r="I435" s="64">
        <v>63.07540875</v>
      </c>
      <c r="J435" s="27">
        <f t="shared" si="92"/>
        <v>32.92796833333284</v>
      </c>
      <c r="K435" s="76">
        <f t="shared" si="93"/>
        <v>14.037938333333333</v>
      </c>
      <c r="L435" s="28">
        <f t="shared" si="85"/>
        <v>35.79537378818192</v>
      </c>
      <c r="M435" s="93">
        <f t="shared" si="94"/>
        <v>148311340.88066965</v>
      </c>
      <c r="N435" s="37">
        <f t="shared" si="95"/>
        <v>402303.78756472503</v>
      </c>
      <c r="O435" s="34">
        <f t="shared" si="86"/>
        <v>14.931703645122143</v>
      </c>
      <c r="P435" s="72">
        <f t="shared" si="97"/>
        <v>0.26641633867597997</v>
      </c>
      <c r="Q435" s="74">
        <f t="shared" si="87"/>
        <v>38.51900824012634</v>
      </c>
      <c r="R435" s="68">
        <f t="shared" si="88"/>
        <v>53.45071188524848</v>
      </c>
      <c r="S435" s="80">
        <f t="shared" si="89"/>
        <v>23.5873045950042</v>
      </c>
      <c r="T435" s="83">
        <f t="shared" si="90"/>
        <v>318.7544633369507</v>
      </c>
      <c r="U435" s="87">
        <f t="shared" si="96"/>
        <v>1747.4188904670013</v>
      </c>
    </row>
    <row r="436" spans="1:21" ht="12.75">
      <c r="A436" s="41">
        <v>39145</v>
      </c>
      <c r="B436" s="42">
        <v>0.020833333333333332</v>
      </c>
      <c r="C436" s="43">
        <f t="shared" si="91"/>
        <v>1.0208333333333333</v>
      </c>
      <c r="D436" s="17">
        <v>162.94511294444447</v>
      </c>
      <c r="E436" s="18">
        <v>-0.00020969444444444445</v>
      </c>
      <c r="F436" s="62">
        <v>0.99140017</v>
      </c>
      <c r="G436" s="17">
        <v>163.49774177777778</v>
      </c>
      <c r="H436" s="18">
        <v>0.2333695</v>
      </c>
      <c r="I436" s="64">
        <v>63.07552051</v>
      </c>
      <c r="J436" s="27">
        <f t="shared" si="92"/>
        <v>33.15772999999808</v>
      </c>
      <c r="K436" s="76">
        <f t="shared" si="93"/>
        <v>14.014751666666667</v>
      </c>
      <c r="L436" s="28">
        <f t="shared" si="85"/>
        <v>35.99780871427201</v>
      </c>
      <c r="M436" s="93">
        <f t="shared" si="94"/>
        <v>148311354.344478</v>
      </c>
      <c r="N436" s="37">
        <f t="shared" si="95"/>
        <v>402304.5003856514</v>
      </c>
      <c r="O436" s="34">
        <f t="shared" si="86"/>
        <v>14.931677188801249</v>
      </c>
      <c r="P436" s="72">
        <f t="shared" si="97"/>
        <v>0.26641631449034425</v>
      </c>
      <c r="Q436" s="74">
        <f t="shared" si="87"/>
        <v>38.51894663896643</v>
      </c>
      <c r="R436" s="68">
        <f t="shared" si="88"/>
        <v>53.450623827767686</v>
      </c>
      <c r="S436" s="80">
        <f t="shared" si="89"/>
        <v>23.587269450165184</v>
      </c>
      <c r="T436" s="83">
        <f t="shared" si="90"/>
        <v>295.05626255566403</v>
      </c>
      <c r="U436" s="87">
        <f t="shared" si="96"/>
        <v>1747.4188904635714</v>
      </c>
    </row>
    <row r="437" spans="1:21" ht="12.75">
      <c r="A437" s="41">
        <v>39145</v>
      </c>
      <c r="B437" s="42">
        <v>0.02117486338797814</v>
      </c>
      <c r="C437" s="43">
        <f t="shared" si="91"/>
        <v>1.0211748633879782</v>
      </c>
      <c r="D437" s="17">
        <v>162.94546094444445</v>
      </c>
      <c r="E437" s="18">
        <v>-0.00020966666666666668</v>
      </c>
      <c r="F437" s="62">
        <v>0.99140026</v>
      </c>
      <c r="G437" s="17">
        <v>163.5019191111111</v>
      </c>
      <c r="H437" s="18">
        <v>0.23298305555555557</v>
      </c>
      <c r="I437" s="64">
        <v>63.07563226</v>
      </c>
      <c r="J437" s="27">
        <f t="shared" si="92"/>
        <v>33.3874899999995</v>
      </c>
      <c r="K437" s="76">
        <f t="shared" si="93"/>
        <v>13.991563333333334</v>
      </c>
      <c r="L437" s="28">
        <f t="shared" si="85"/>
        <v>36.20058256330091</v>
      </c>
      <c r="M437" s="93">
        <f t="shared" si="94"/>
        <v>148311367.80828637</v>
      </c>
      <c r="N437" s="37">
        <f t="shared" si="95"/>
        <v>402305.2131427964</v>
      </c>
      <c r="O437" s="34">
        <f t="shared" si="86"/>
        <v>14.931650734941332</v>
      </c>
      <c r="P437" s="72">
        <f t="shared" si="97"/>
        <v>0.26641629030471303</v>
      </c>
      <c r="Q437" s="74">
        <f t="shared" si="87"/>
        <v>38.51888529226938</v>
      </c>
      <c r="R437" s="68">
        <f t="shared" si="88"/>
        <v>53.45053602721072</v>
      </c>
      <c r="S437" s="80">
        <f t="shared" si="89"/>
        <v>23.58723455732805</v>
      </c>
      <c r="T437" s="83">
        <f t="shared" si="90"/>
        <v>271.3183412934977</v>
      </c>
      <c r="U437" s="87">
        <f t="shared" si="96"/>
        <v>1747.4188904601417</v>
      </c>
    </row>
    <row r="438" spans="1:21" ht="12.75">
      <c r="A438" s="41">
        <v>39145</v>
      </c>
      <c r="B438" s="42">
        <v>0.02152777777777778</v>
      </c>
      <c r="C438" s="43">
        <f t="shared" si="91"/>
        <v>1.0215277777777778</v>
      </c>
      <c r="D438" s="17">
        <v>162.9458089166667</v>
      </c>
      <c r="E438" s="18">
        <v>-0.0002096388888888889</v>
      </c>
      <c r="F438" s="62">
        <v>0.99140034</v>
      </c>
      <c r="G438" s="17">
        <v>163.50609644444444</v>
      </c>
      <c r="H438" s="18">
        <v>0.23259661111111113</v>
      </c>
      <c r="I438" s="64">
        <v>63.075744</v>
      </c>
      <c r="J438" s="27">
        <f t="shared" si="92"/>
        <v>33.61725166666474</v>
      </c>
      <c r="K438" s="76">
        <f t="shared" si="93"/>
        <v>13.968375000000002</v>
      </c>
      <c r="L438" s="28">
        <f t="shared" si="85"/>
        <v>36.4036933611556</v>
      </c>
      <c r="M438" s="93">
        <f t="shared" si="94"/>
        <v>148311379.77611598</v>
      </c>
      <c r="N438" s="37">
        <f t="shared" si="95"/>
        <v>402305.92583616</v>
      </c>
      <c r="O438" s="34">
        <f t="shared" si="86"/>
        <v>14.931624283542375</v>
      </c>
      <c r="P438" s="72">
        <f t="shared" si="97"/>
        <v>0.2664162688063779</v>
      </c>
      <c r="Q438" s="74">
        <f t="shared" si="87"/>
        <v>38.51882403944503</v>
      </c>
      <c r="R438" s="68">
        <f t="shared" si="88"/>
        <v>53.450448322987405</v>
      </c>
      <c r="S438" s="80">
        <f t="shared" si="89"/>
        <v>23.587199755902652</v>
      </c>
      <c r="T438" s="83">
        <f t="shared" si="90"/>
        <v>247.54091167132174</v>
      </c>
      <c r="U438" s="87">
        <f t="shared" si="96"/>
        <v>1747.4188904570929</v>
      </c>
    </row>
    <row r="439" spans="1:21" ht="12.75">
      <c r="A439" s="41">
        <v>39145</v>
      </c>
      <c r="B439" s="42">
        <v>0.02186930783242259</v>
      </c>
      <c r="C439" s="43">
        <f t="shared" si="91"/>
        <v>1.0218693078324226</v>
      </c>
      <c r="D439" s="17">
        <v>162.94615691666667</v>
      </c>
      <c r="E439" s="18">
        <v>-0.0002096388888888889</v>
      </c>
      <c r="F439" s="62">
        <v>0.99140043</v>
      </c>
      <c r="G439" s="17">
        <v>163.51027375</v>
      </c>
      <c r="H439" s="18">
        <v>0.23221019444444446</v>
      </c>
      <c r="I439" s="64">
        <v>63.07585574</v>
      </c>
      <c r="J439" s="27">
        <f t="shared" si="92"/>
        <v>33.84701000000064</v>
      </c>
      <c r="K439" s="76">
        <f t="shared" si="93"/>
        <v>13.945190000000002</v>
      </c>
      <c r="L439" s="28">
        <f t="shared" si="85"/>
        <v>36.607132177448406</v>
      </c>
      <c r="M439" s="93">
        <f t="shared" si="94"/>
        <v>148311393.23992434</v>
      </c>
      <c r="N439" s="37">
        <f t="shared" si="95"/>
        <v>402306.6385295236</v>
      </c>
      <c r="O439" s="34">
        <f t="shared" si="86"/>
        <v>14.931597832237136</v>
      </c>
      <c r="P439" s="72">
        <f t="shared" si="97"/>
        <v>0.26641624462075497</v>
      </c>
      <c r="Q439" s="74">
        <f t="shared" si="87"/>
        <v>38.51876319370959</v>
      </c>
      <c r="R439" s="68">
        <f t="shared" si="88"/>
        <v>53.45036102594673</v>
      </c>
      <c r="S439" s="80">
        <f t="shared" si="89"/>
        <v>23.58716536147245</v>
      </c>
      <c r="T439" s="83">
        <f t="shared" si="90"/>
        <v>223.72505541726878</v>
      </c>
      <c r="U439" s="87">
        <f t="shared" si="96"/>
        <v>1747.4188904536632</v>
      </c>
    </row>
    <row r="440" spans="1:21" ht="12.75">
      <c r="A440" s="41">
        <v>39145</v>
      </c>
      <c r="B440" s="42">
        <v>0.022222222222222223</v>
      </c>
      <c r="C440" s="43">
        <f t="shared" si="91"/>
        <v>1.0222222222222221</v>
      </c>
      <c r="D440" s="17">
        <v>162.9465048888889</v>
      </c>
      <c r="E440" s="18">
        <v>-0.00020961111111111113</v>
      </c>
      <c r="F440" s="62">
        <v>0.99140051</v>
      </c>
      <c r="G440" s="17">
        <v>163.5144508611111</v>
      </c>
      <c r="H440" s="18">
        <v>0.23182375</v>
      </c>
      <c r="I440" s="64">
        <v>63.07596745</v>
      </c>
      <c r="J440" s="27">
        <f t="shared" si="92"/>
        <v>34.07675833333144</v>
      </c>
      <c r="K440" s="76">
        <f t="shared" si="93"/>
        <v>13.922001666666667</v>
      </c>
      <c r="L440" s="28">
        <f t="shared" si="85"/>
        <v>36.81088481225126</v>
      </c>
      <c r="M440" s="93">
        <f t="shared" si="94"/>
        <v>148311405.207754</v>
      </c>
      <c r="N440" s="37">
        <f t="shared" si="95"/>
        <v>402307.35103154305</v>
      </c>
      <c r="O440" s="34">
        <f t="shared" si="86"/>
        <v>14.93157138812723</v>
      </c>
      <c r="P440" s="72">
        <f t="shared" si="97"/>
        <v>0.2664162231224271</v>
      </c>
      <c r="Q440" s="74">
        <f t="shared" si="87"/>
        <v>38.51870245707795</v>
      </c>
      <c r="R440" s="68">
        <f t="shared" si="88"/>
        <v>53.45027384520518</v>
      </c>
      <c r="S440" s="80">
        <f t="shared" si="89"/>
        <v>23.58713106895072</v>
      </c>
      <c r="T440" s="83">
        <f t="shared" si="90"/>
        <v>199.87239930887063</v>
      </c>
      <c r="U440" s="87">
        <f t="shared" si="96"/>
        <v>1747.4188904506143</v>
      </c>
    </row>
    <row r="441" spans="1:21" ht="12.75">
      <c r="A441" s="41">
        <v>39145</v>
      </c>
      <c r="B441" s="42">
        <v>0.022563752276867032</v>
      </c>
      <c r="C441" s="43">
        <f t="shared" si="91"/>
        <v>1.0225637522768671</v>
      </c>
      <c r="D441" s="17">
        <v>162.94685288888888</v>
      </c>
      <c r="E441" s="18">
        <v>-0.00020958333333333332</v>
      </c>
      <c r="F441" s="62">
        <v>0.9914006</v>
      </c>
      <c r="G441" s="17">
        <v>163.51862813888891</v>
      </c>
      <c r="H441" s="18">
        <v>0.23143730555555556</v>
      </c>
      <c r="I441" s="64">
        <v>63.07607917</v>
      </c>
      <c r="J441" s="27">
        <f t="shared" si="92"/>
        <v>34.30651500000181</v>
      </c>
      <c r="K441" s="76">
        <f t="shared" si="93"/>
        <v>13.898813333333335</v>
      </c>
      <c r="L441" s="28">
        <f t="shared" si="85"/>
        <v>37.01496414679763</v>
      </c>
      <c r="M441" s="93">
        <f t="shared" si="94"/>
        <v>148311418.67156234</v>
      </c>
      <c r="N441" s="37">
        <f t="shared" si="95"/>
        <v>402308.0635973438</v>
      </c>
      <c r="O441" s="34">
        <f t="shared" si="86"/>
        <v>14.931544941743795</v>
      </c>
      <c r="P441" s="72">
        <f t="shared" si="97"/>
        <v>0.2664161989368124</v>
      </c>
      <c r="Q441" s="74">
        <f t="shared" si="87"/>
        <v>38.51864212048992</v>
      </c>
      <c r="R441" s="68">
        <f t="shared" si="88"/>
        <v>53.45018706223372</v>
      </c>
      <c r="S441" s="80">
        <f t="shared" si="89"/>
        <v>23.587097178746127</v>
      </c>
      <c r="T441" s="83">
        <f t="shared" si="90"/>
        <v>175.98146988474582</v>
      </c>
      <c r="U441" s="87">
        <f t="shared" si="96"/>
        <v>1747.4188904471846</v>
      </c>
    </row>
    <row r="442" spans="1:21" ht="12.75">
      <c r="A442" s="41">
        <v>39145</v>
      </c>
      <c r="B442" s="42">
        <v>0.02291666666666667</v>
      </c>
      <c r="C442" s="43">
        <f t="shared" si="91"/>
        <v>1.0229166666666667</v>
      </c>
      <c r="D442" s="17">
        <v>162.94720088888891</v>
      </c>
      <c r="E442" s="18">
        <v>-0.00020958333333333332</v>
      </c>
      <c r="F442" s="62">
        <v>0.99140069</v>
      </c>
      <c r="G442" s="17">
        <v>163.5228053888889</v>
      </c>
      <c r="H442" s="18">
        <v>0.23105086111111112</v>
      </c>
      <c r="I442" s="64">
        <v>63.07619087</v>
      </c>
      <c r="J442" s="27">
        <f t="shared" si="92"/>
        <v>34.53626999999983</v>
      </c>
      <c r="K442" s="76">
        <f t="shared" si="93"/>
        <v>13.875626666666667</v>
      </c>
      <c r="L442" s="28">
        <f t="shared" si="85"/>
        <v>37.219356303689814</v>
      </c>
      <c r="M442" s="93">
        <f t="shared" si="94"/>
        <v>148311432.1353707</v>
      </c>
      <c r="N442" s="37">
        <f t="shared" si="95"/>
        <v>402308.77603558183</v>
      </c>
      <c r="O442" s="34">
        <f t="shared" si="86"/>
        <v>14.93151850018842</v>
      </c>
      <c r="P442" s="72">
        <f t="shared" si="97"/>
        <v>0.26641617475120216</v>
      </c>
      <c r="Q442" s="74">
        <f t="shared" si="87"/>
        <v>38.51858204719699</v>
      </c>
      <c r="R442" s="68">
        <f t="shared" si="88"/>
        <v>53.45010054738541</v>
      </c>
      <c r="S442" s="80">
        <f t="shared" si="89"/>
        <v>23.587063547008576</v>
      </c>
      <c r="T442" s="83">
        <f t="shared" si="90"/>
        <v>152.0538750653377</v>
      </c>
      <c r="U442" s="87">
        <f t="shared" si="96"/>
        <v>1747.4188904437547</v>
      </c>
    </row>
    <row r="443" spans="1:21" ht="12.75">
      <c r="A443" s="41">
        <v>39145</v>
      </c>
      <c r="B443" s="42">
        <v>0.023258196721311478</v>
      </c>
      <c r="C443" s="43">
        <f t="shared" si="91"/>
        <v>1.0232581967213115</v>
      </c>
      <c r="D443" s="17">
        <v>162.9475488611111</v>
      </c>
      <c r="E443" s="18">
        <v>-0.00020955555555555555</v>
      </c>
      <c r="F443" s="62">
        <v>0.99140077</v>
      </c>
      <c r="G443" s="17">
        <v>163.5269826388889</v>
      </c>
      <c r="H443" s="18">
        <v>0.23066444444444445</v>
      </c>
      <c r="I443" s="64">
        <v>63.07630257</v>
      </c>
      <c r="J443" s="27">
        <f t="shared" si="92"/>
        <v>34.766026666668495</v>
      </c>
      <c r="K443" s="76">
        <f t="shared" si="93"/>
        <v>13.85244</v>
      </c>
      <c r="L443" s="28">
        <f t="shared" si="85"/>
        <v>37.42405860331787</v>
      </c>
      <c r="M443" s="93">
        <f t="shared" si="94"/>
        <v>148311444.10320038</v>
      </c>
      <c r="N443" s="37">
        <f t="shared" si="95"/>
        <v>402309.48847381986</v>
      </c>
      <c r="O443" s="34">
        <f t="shared" si="86"/>
        <v>14.931492058726688</v>
      </c>
      <c r="P443" s="72">
        <f t="shared" si="97"/>
        <v>0.26641615325288553</v>
      </c>
      <c r="Q443" s="74">
        <f t="shared" si="87"/>
        <v>38.51852205913175</v>
      </c>
      <c r="R443" s="68">
        <f t="shared" si="88"/>
        <v>53.45001411785844</v>
      </c>
      <c r="S443" s="80">
        <f t="shared" si="89"/>
        <v>23.587030000405058</v>
      </c>
      <c r="T443" s="83">
        <f t="shared" si="90"/>
        <v>128.08990756814</v>
      </c>
      <c r="U443" s="87">
        <f t="shared" si="96"/>
        <v>1747.418890440706</v>
      </c>
    </row>
    <row r="444" spans="1:21" ht="12.75">
      <c r="A444" s="41">
        <v>39145</v>
      </c>
      <c r="B444" s="42">
        <v>0.02361111111111111</v>
      </c>
      <c r="C444" s="43">
        <f t="shared" si="91"/>
        <v>1.023611111111111</v>
      </c>
      <c r="D444" s="17">
        <v>162.94789686111113</v>
      </c>
      <c r="E444" s="18">
        <v>-0.00020952777777777777</v>
      </c>
      <c r="F444" s="62">
        <v>0.99140086</v>
      </c>
      <c r="G444" s="17">
        <v>163.53115986111112</v>
      </c>
      <c r="H444" s="18">
        <v>0.230278</v>
      </c>
      <c r="I444" s="64">
        <v>63.07641426</v>
      </c>
      <c r="J444" s="27">
        <f t="shared" si="92"/>
        <v>34.995779999999286</v>
      </c>
      <c r="K444" s="76">
        <f t="shared" si="93"/>
        <v>13.829251666666668</v>
      </c>
      <c r="L444" s="28">
        <f t="shared" si="85"/>
        <v>37.62906075219492</v>
      </c>
      <c r="M444" s="93">
        <f t="shared" si="94"/>
        <v>148311457.5670087</v>
      </c>
      <c r="N444" s="37">
        <f t="shared" si="95"/>
        <v>402310.20084827644</v>
      </c>
      <c r="O444" s="34">
        <f t="shared" si="86"/>
        <v>14.931465619725778</v>
      </c>
      <c r="P444" s="72">
        <f t="shared" si="97"/>
        <v>0.26641612906728357</v>
      </c>
      <c r="Q444" s="74">
        <f t="shared" si="87"/>
        <v>38.5184624864433</v>
      </c>
      <c r="R444" s="68">
        <f t="shared" si="88"/>
        <v>53.449928106169075</v>
      </c>
      <c r="S444" s="80">
        <f t="shared" si="89"/>
        <v>23.58699686671752</v>
      </c>
      <c r="T444" s="83">
        <f t="shared" si="90"/>
        <v>104.09081060011067</v>
      </c>
      <c r="U444" s="87">
        <f t="shared" si="96"/>
        <v>1747.418890437276</v>
      </c>
    </row>
    <row r="445" spans="1:21" ht="12.75">
      <c r="A445" s="41">
        <v>39145</v>
      </c>
      <c r="B445" s="42">
        <v>0.02395264116575592</v>
      </c>
      <c r="C445" s="43">
        <f t="shared" si="91"/>
        <v>1.023952641165756</v>
      </c>
      <c r="D445" s="17">
        <v>162.94824483333332</v>
      </c>
      <c r="E445" s="18">
        <v>-0.00020952777777777777</v>
      </c>
      <c r="F445" s="62">
        <v>0.99140095</v>
      </c>
      <c r="G445" s="17">
        <v>163.53533708333333</v>
      </c>
      <c r="H445" s="18">
        <v>0.22989155555555557</v>
      </c>
      <c r="I445" s="64">
        <v>63.07652594</v>
      </c>
      <c r="J445" s="27">
        <f t="shared" si="92"/>
        <v>35.22553500000072</v>
      </c>
      <c r="K445" s="76">
        <f t="shared" si="93"/>
        <v>13.806065</v>
      </c>
      <c r="L445" s="28">
        <f t="shared" si="85"/>
        <v>37.83436369019321</v>
      </c>
      <c r="M445" s="93">
        <f t="shared" si="94"/>
        <v>148311471.03081706</v>
      </c>
      <c r="N445" s="37">
        <f t="shared" si="95"/>
        <v>402310.9131589516</v>
      </c>
      <c r="O445" s="34">
        <f t="shared" si="86"/>
        <v>14.931439183185661</v>
      </c>
      <c r="P445" s="72">
        <f t="shared" si="97"/>
        <v>0.26641610488168604</v>
      </c>
      <c r="Q445" s="74">
        <f t="shared" si="87"/>
        <v>38.51840316893671</v>
      </c>
      <c r="R445" s="68">
        <f t="shared" si="88"/>
        <v>53.44984235212237</v>
      </c>
      <c r="S445" s="80">
        <f t="shared" si="89"/>
        <v>23.586963985751048</v>
      </c>
      <c r="T445" s="83">
        <f t="shared" si="90"/>
        <v>80.05645532377639</v>
      </c>
      <c r="U445" s="87">
        <f t="shared" si="96"/>
        <v>1747.4188904338464</v>
      </c>
    </row>
    <row r="446" spans="1:21" ht="12.75">
      <c r="A446" s="41">
        <v>39145</v>
      </c>
      <c r="B446" s="42">
        <v>0.024305555555555556</v>
      </c>
      <c r="C446" s="43">
        <f t="shared" si="91"/>
        <v>1.0243055555555556</v>
      </c>
      <c r="D446" s="17">
        <v>162.94859283333335</v>
      </c>
      <c r="E446" s="18">
        <v>-0.0002095</v>
      </c>
      <c r="F446" s="62">
        <v>0.99140103</v>
      </c>
      <c r="G446" s="17">
        <v>163.53951427777778</v>
      </c>
      <c r="H446" s="18">
        <v>0.2295051388888889</v>
      </c>
      <c r="I446" s="64">
        <v>63.07663761</v>
      </c>
      <c r="J446" s="27">
        <f t="shared" si="92"/>
        <v>35.455286666665984</v>
      </c>
      <c r="K446" s="76">
        <f t="shared" si="93"/>
        <v>13.782878333333334</v>
      </c>
      <c r="L446" s="28">
        <f t="shared" si="85"/>
        <v>38.039957310243246</v>
      </c>
      <c r="M446" s="93">
        <f t="shared" si="94"/>
        <v>148311482.9986467</v>
      </c>
      <c r="N446" s="37">
        <f t="shared" si="95"/>
        <v>402311.6254058454</v>
      </c>
      <c r="O446" s="34">
        <f t="shared" si="86"/>
        <v>14.931412749106316</v>
      </c>
      <c r="P446" s="72">
        <f t="shared" si="97"/>
        <v>0.26641608338338074</v>
      </c>
      <c r="Q446" s="74">
        <f t="shared" si="87"/>
        <v>38.518343944484066</v>
      </c>
      <c r="R446" s="68">
        <f t="shared" si="88"/>
        <v>53.44975669359038</v>
      </c>
      <c r="S446" s="80">
        <f t="shared" si="89"/>
        <v>23.58693119537775</v>
      </c>
      <c r="T446" s="83">
        <f t="shared" si="90"/>
        <v>55.98800555476555</v>
      </c>
      <c r="U446" s="87">
        <f t="shared" si="96"/>
        <v>1747.4188904307975</v>
      </c>
    </row>
    <row r="447" spans="1:21" ht="12.75">
      <c r="A447" s="41">
        <v>39145</v>
      </c>
      <c r="B447" s="42">
        <v>0.024647085610200365</v>
      </c>
      <c r="C447" s="43">
        <f t="shared" si="91"/>
        <v>1.0246470856102003</v>
      </c>
      <c r="D447" s="17">
        <v>162.94894080555554</v>
      </c>
      <c r="E447" s="18">
        <v>-0.00020947222222222222</v>
      </c>
      <c r="F447" s="62">
        <v>0.99140112</v>
      </c>
      <c r="G447" s="17">
        <v>163.5436914722222</v>
      </c>
      <c r="H447" s="18">
        <v>0.22911869444444447</v>
      </c>
      <c r="I447" s="64">
        <v>63.07674927</v>
      </c>
      <c r="J447" s="27">
        <f t="shared" si="92"/>
        <v>35.685040000000186</v>
      </c>
      <c r="K447" s="76">
        <f t="shared" si="93"/>
        <v>13.75969</v>
      </c>
      <c r="L447" s="28">
        <f t="shared" si="85"/>
        <v>38.245840930198504</v>
      </c>
      <c r="M447" s="93">
        <f t="shared" si="94"/>
        <v>148311496.46245506</v>
      </c>
      <c r="N447" s="37">
        <f t="shared" si="95"/>
        <v>402312.3375889578</v>
      </c>
      <c r="O447" s="34">
        <f t="shared" si="86"/>
        <v>14.931386317487714</v>
      </c>
      <c r="P447" s="72">
        <f t="shared" si="97"/>
        <v>0.26641605919779143</v>
      </c>
      <c r="Q447" s="74">
        <f t="shared" si="87"/>
        <v>38.51828513620861</v>
      </c>
      <c r="R447" s="68">
        <f t="shared" si="88"/>
        <v>53.449671453696325</v>
      </c>
      <c r="S447" s="80">
        <f t="shared" si="89"/>
        <v>23.586898818720897</v>
      </c>
      <c r="T447" s="83">
        <f t="shared" si="90"/>
        <v>31.885578861038994</v>
      </c>
      <c r="U447" s="87">
        <f t="shared" si="96"/>
        <v>1747.4188904273678</v>
      </c>
    </row>
    <row r="448" spans="1:21" ht="12.75">
      <c r="A448" s="41">
        <v>39145</v>
      </c>
      <c r="B448" s="42">
        <v>0.025</v>
      </c>
      <c r="C448" s="43">
        <f t="shared" si="91"/>
        <v>1.025</v>
      </c>
      <c r="D448" s="17">
        <v>162.94928880555557</v>
      </c>
      <c r="E448" s="18">
        <v>-0.00020947222222222222</v>
      </c>
      <c r="F448" s="62">
        <v>0.99140121</v>
      </c>
      <c r="G448" s="17">
        <v>163.5478686388889</v>
      </c>
      <c r="H448" s="18">
        <v>0.22873225</v>
      </c>
      <c r="I448" s="64">
        <v>63.07686092</v>
      </c>
      <c r="J448" s="27">
        <f t="shared" si="92"/>
        <v>35.914789999999925</v>
      </c>
      <c r="K448" s="76">
        <f t="shared" si="93"/>
        <v>13.736503333333333</v>
      </c>
      <c r="L448" s="28">
        <f t="shared" si="85"/>
        <v>38.45200644545963</v>
      </c>
      <c r="M448" s="93">
        <f t="shared" si="94"/>
        <v>148311509.92626342</v>
      </c>
      <c r="N448" s="37">
        <f t="shared" si="95"/>
        <v>402313.0497082888</v>
      </c>
      <c r="O448" s="34">
        <f t="shared" si="86"/>
        <v>14.931359888329828</v>
      </c>
      <c r="P448" s="72">
        <f t="shared" si="97"/>
        <v>0.26641603501220656</v>
      </c>
      <c r="Q448" s="74">
        <f t="shared" si="87"/>
        <v>38.51822658228995</v>
      </c>
      <c r="R448" s="68">
        <f t="shared" si="88"/>
        <v>53.44958647061978</v>
      </c>
      <c r="S448" s="80">
        <f t="shared" si="89"/>
        <v>23.58686669396012</v>
      </c>
      <c r="T448" s="83">
        <f t="shared" si="90"/>
        <v>7.750104746683974</v>
      </c>
      <c r="U448" s="87">
        <f t="shared" si="96"/>
        <v>1747.418890423938</v>
      </c>
    </row>
    <row r="449" spans="1:21" ht="12.75">
      <c r="A449" s="41">
        <v>39145</v>
      </c>
      <c r="B449" s="42">
        <v>0.025341530054644807</v>
      </c>
      <c r="C449" s="43">
        <f t="shared" si="91"/>
        <v>1.025341530054645</v>
      </c>
      <c r="D449" s="17">
        <v>162.94963680555554</v>
      </c>
      <c r="E449" s="18">
        <v>-0.00020944444444444445</v>
      </c>
      <c r="F449" s="62">
        <v>0.99140129</v>
      </c>
      <c r="G449" s="17">
        <v>163.55204577777778</v>
      </c>
      <c r="H449" s="18">
        <v>0.22834580555555556</v>
      </c>
      <c r="I449" s="64">
        <v>63.07697256</v>
      </c>
      <c r="J449" s="27">
        <f t="shared" si="92"/>
        <v>36.14453833333414</v>
      </c>
      <c r="K449" s="76">
        <f t="shared" si="93"/>
        <v>13.713315000000001</v>
      </c>
      <c r="L449" s="28">
        <f t="shared" si="85"/>
        <v>38.65844965946459</v>
      </c>
      <c r="M449" s="93">
        <f t="shared" si="94"/>
        <v>148311521.89409307</v>
      </c>
      <c r="N449" s="37">
        <f t="shared" si="95"/>
        <v>402313.7617638384</v>
      </c>
      <c r="O449" s="34">
        <f t="shared" si="86"/>
        <v>14.93133346163263</v>
      </c>
      <c r="P449" s="72">
        <f t="shared" si="97"/>
        <v>0.26641601351391253</v>
      </c>
      <c r="Q449" s="74">
        <f t="shared" si="87"/>
        <v>38.5181681215749</v>
      </c>
      <c r="R449" s="68">
        <f t="shared" si="88"/>
        <v>53.449501583207535</v>
      </c>
      <c r="S449" s="80">
        <f t="shared" si="89"/>
        <v>23.586834659942273</v>
      </c>
      <c r="T449" s="83">
        <f t="shared" si="90"/>
        <v>16.417944578531205</v>
      </c>
      <c r="U449" s="87">
        <f t="shared" si="96"/>
        <v>1747.418890420889</v>
      </c>
    </row>
    <row r="450" spans="1:21" ht="12.75">
      <c r="A450" s="41">
        <v>39145</v>
      </c>
      <c r="B450" s="42">
        <v>0.025694444444444447</v>
      </c>
      <c r="C450" s="43">
        <f t="shared" si="91"/>
        <v>1.0256944444444445</v>
      </c>
      <c r="D450" s="17">
        <v>162.9499847777778</v>
      </c>
      <c r="E450" s="18">
        <v>-0.00020941666666666667</v>
      </c>
      <c r="F450" s="62">
        <v>0.99140138</v>
      </c>
      <c r="G450" s="17">
        <v>163.55622291666668</v>
      </c>
      <c r="H450" s="18">
        <v>0.2279593888888889</v>
      </c>
      <c r="I450" s="64">
        <v>63.07708419</v>
      </c>
      <c r="J450" s="27">
        <f t="shared" si="92"/>
        <v>36.37428833333388</v>
      </c>
      <c r="K450" s="76">
        <f t="shared" si="93"/>
        <v>13.690128333333332</v>
      </c>
      <c r="L450" s="28">
        <f t="shared" si="85"/>
        <v>38.86517041427367</v>
      </c>
      <c r="M450" s="93">
        <f t="shared" si="94"/>
        <v>148311535.35790142</v>
      </c>
      <c r="N450" s="37">
        <f t="shared" si="95"/>
        <v>402314.4737556066</v>
      </c>
      <c r="O450" s="34">
        <f t="shared" si="86"/>
        <v>14.931307037396099</v>
      </c>
      <c r="P450" s="72">
        <f t="shared" si="97"/>
        <v>0.266415989328336</v>
      </c>
      <c r="Q450" s="74">
        <f t="shared" si="87"/>
        <v>38.518110077244856</v>
      </c>
      <c r="R450" s="68">
        <f t="shared" si="88"/>
        <v>53.44941711464095</v>
      </c>
      <c r="S450" s="80">
        <f t="shared" si="89"/>
        <v>23.586803039848757</v>
      </c>
      <c r="T450" s="83">
        <f t="shared" si="90"/>
        <v>40.61851287996524</v>
      </c>
      <c r="U450" s="87">
        <f t="shared" si="96"/>
        <v>1747.4188904174594</v>
      </c>
    </row>
    <row r="451" spans="1:21" ht="12.75">
      <c r="A451" s="41">
        <v>39145</v>
      </c>
      <c r="B451" s="42">
        <v>0.026035974499089256</v>
      </c>
      <c r="C451" s="43">
        <f t="shared" si="91"/>
        <v>1.0260359744990892</v>
      </c>
      <c r="D451" s="17">
        <v>162.95033277777776</v>
      </c>
      <c r="E451" s="18">
        <v>-0.00020941666666666667</v>
      </c>
      <c r="F451" s="62">
        <v>0.99140146</v>
      </c>
      <c r="G451" s="17">
        <v>163.56040005555556</v>
      </c>
      <c r="H451" s="18">
        <v>0.22757294444444445</v>
      </c>
      <c r="I451" s="64">
        <v>63.07719582</v>
      </c>
      <c r="J451" s="27">
        <f t="shared" si="92"/>
        <v>36.604036666668094</v>
      </c>
      <c r="K451" s="76">
        <f t="shared" si="93"/>
        <v>13.666941666666666</v>
      </c>
      <c r="L451" s="28">
        <f t="shared" si="85"/>
        <v>39.072160625461635</v>
      </c>
      <c r="M451" s="93">
        <f t="shared" si="94"/>
        <v>148311547.32573107</v>
      </c>
      <c r="N451" s="37">
        <f t="shared" si="95"/>
        <v>402315.18574737484</v>
      </c>
      <c r="O451" s="34">
        <f t="shared" si="86"/>
        <v>14.931280613253096</v>
      </c>
      <c r="P451" s="72">
        <f t="shared" si="97"/>
        <v>0.2664159678300493</v>
      </c>
      <c r="Q451" s="74">
        <f t="shared" si="87"/>
        <v>38.51805211757935</v>
      </c>
      <c r="R451" s="68">
        <f t="shared" si="88"/>
        <v>53.449332730832445</v>
      </c>
      <c r="S451" s="80">
        <f t="shared" si="89"/>
        <v>23.586771504326258</v>
      </c>
      <c r="T451" s="83">
        <f t="shared" si="90"/>
        <v>64.85069289437524</v>
      </c>
      <c r="U451" s="87">
        <f t="shared" si="96"/>
        <v>1747.4188904144105</v>
      </c>
    </row>
    <row r="452" spans="1:21" ht="12.75">
      <c r="A452" s="41">
        <v>39145</v>
      </c>
      <c r="B452" s="42">
        <v>0.02638888888888889</v>
      </c>
      <c r="C452" s="43">
        <f t="shared" si="91"/>
        <v>1.0263888888888888</v>
      </c>
      <c r="D452" s="17">
        <v>162.95068075</v>
      </c>
      <c r="E452" s="18">
        <v>-0.0002093888888888889</v>
      </c>
      <c r="F452" s="62">
        <v>0.99140155</v>
      </c>
      <c r="G452" s="17">
        <v>163.56457716666668</v>
      </c>
      <c r="H452" s="18">
        <v>0.2271865</v>
      </c>
      <c r="I452" s="64">
        <v>63.07730743</v>
      </c>
      <c r="J452" s="27">
        <f t="shared" si="92"/>
        <v>36.8337850000006</v>
      </c>
      <c r="K452" s="76">
        <f t="shared" si="93"/>
        <v>13.643753333333335</v>
      </c>
      <c r="L452" s="28">
        <f t="shared" si="85"/>
        <v>39.279416987996036</v>
      </c>
      <c r="M452" s="93">
        <f t="shared" si="94"/>
        <v>148311560.78953943</v>
      </c>
      <c r="N452" s="37">
        <f t="shared" si="95"/>
        <v>402315.8976115802</v>
      </c>
      <c r="O452" s="34">
        <f t="shared" si="86"/>
        <v>14.93125419393783</v>
      </c>
      <c r="P452" s="72">
        <f t="shared" si="97"/>
        <v>0.26641594364448096</v>
      </c>
      <c r="Q452" s="74">
        <f t="shared" si="87"/>
        <v>38.51799458244765</v>
      </c>
      <c r="R452" s="68">
        <f t="shared" si="88"/>
        <v>53.44924877638548</v>
      </c>
      <c r="S452" s="80">
        <f t="shared" si="89"/>
        <v>23.586740388509817</v>
      </c>
      <c r="T452" s="83">
        <f t="shared" si="90"/>
        <v>89.11405808656036</v>
      </c>
      <c r="U452" s="87">
        <f t="shared" si="96"/>
        <v>1747.4188904109808</v>
      </c>
    </row>
    <row r="453" spans="1:21" ht="12.75">
      <c r="A453" s="41">
        <v>39145</v>
      </c>
      <c r="B453" s="42">
        <v>0.026730418943533698</v>
      </c>
      <c r="C453" s="43">
        <f t="shared" si="91"/>
        <v>1.0267304189435338</v>
      </c>
      <c r="D453" s="17">
        <v>162.95102874999998</v>
      </c>
      <c r="E453" s="18">
        <v>-0.00020936111111111112</v>
      </c>
      <c r="F453" s="62">
        <v>0.99140164</v>
      </c>
      <c r="G453" s="17">
        <v>163.56875424999998</v>
      </c>
      <c r="H453" s="18">
        <v>0.22680008333333335</v>
      </c>
      <c r="I453" s="64">
        <v>63.07741904</v>
      </c>
      <c r="J453" s="27">
        <f t="shared" si="92"/>
        <v>37.063530000000355</v>
      </c>
      <c r="K453" s="76">
        <f t="shared" si="93"/>
        <v>13.620566666666667</v>
      </c>
      <c r="L453" s="28">
        <f t="shared" si="85"/>
        <v>39.486933335020794</v>
      </c>
      <c r="M453" s="93">
        <f t="shared" si="94"/>
        <v>148311574.25334778</v>
      </c>
      <c r="N453" s="37">
        <f t="shared" si="95"/>
        <v>402316.60947578563</v>
      </c>
      <c r="O453" s="34">
        <f t="shared" si="86"/>
        <v>14.931227774716058</v>
      </c>
      <c r="P453" s="72">
        <f t="shared" si="97"/>
        <v>0.26641591945891707</v>
      </c>
      <c r="Q453" s="74">
        <f t="shared" si="87"/>
        <v>38.51793729300108</v>
      </c>
      <c r="R453" s="68">
        <f t="shared" si="88"/>
        <v>53.44916506771714</v>
      </c>
      <c r="S453" s="80">
        <f t="shared" si="89"/>
        <v>23.586709518285026</v>
      </c>
      <c r="T453" s="83">
        <f t="shared" si="90"/>
        <v>113.4079077297547</v>
      </c>
      <c r="U453" s="87">
        <f t="shared" si="96"/>
        <v>1747.4188904075509</v>
      </c>
    </row>
    <row r="454" spans="1:21" ht="12.75">
      <c r="A454" s="41">
        <v>39145</v>
      </c>
      <c r="B454" s="42">
        <v>0.027083333333333334</v>
      </c>
      <c r="C454" s="43">
        <f t="shared" si="91"/>
        <v>1.0270833333333333</v>
      </c>
      <c r="D454" s="17">
        <v>162.95137672222222</v>
      </c>
      <c r="E454" s="18">
        <v>-0.00020936111111111112</v>
      </c>
      <c r="F454" s="62">
        <v>0.99140172</v>
      </c>
      <c r="G454" s="17">
        <v>163.57293133333334</v>
      </c>
      <c r="H454" s="18">
        <v>0.2264136388888889</v>
      </c>
      <c r="I454" s="64">
        <v>63.07753063</v>
      </c>
      <c r="J454" s="27">
        <f t="shared" si="92"/>
        <v>37.29327666666734</v>
      </c>
      <c r="K454" s="76">
        <f t="shared" si="93"/>
        <v>13.597380000000001</v>
      </c>
      <c r="L454" s="28">
        <f t="shared" si="85"/>
        <v>39.69470965493325</v>
      </c>
      <c r="M454" s="93">
        <f t="shared" si="94"/>
        <v>148311586.22117743</v>
      </c>
      <c r="N454" s="37">
        <f t="shared" si="95"/>
        <v>402317.3212124282</v>
      </c>
      <c r="O454" s="34">
        <f t="shared" si="86"/>
        <v>14.931201360321952</v>
      </c>
      <c r="P454" s="72">
        <f t="shared" si="97"/>
        <v>0.26641589796064175</v>
      </c>
      <c r="Q454" s="74">
        <f t="shared" si="87"/>
        <v>38.517880106054704</v>
      </c>
      <c r="R454" s="68">
        <f t="shared" si="88"/>
        <v>53.449081466376654</v>
      </c>
      <c r="S454" s="80">
        <f t="shared" si="89"/>
        <v>23.586678745732755</v>
      </c>
      <c r="T454" s="83">
        <f t="shared" si="90"/>
        <v>137.73225725162501</v>
      </c>
      <c r="U454" s="87">
        <f t="shared" si="96"/>
        <v>1747.4188904045022</v>
      </c>
    </row>
    <row r="455" spans="1:21" ht="12.75">
      <c r="A455" s="41">
        <v>39145</v>
      </c>
      <c r="B455" s="42">
        <v>0.027424863387978143</v>
      </c>
      <c r="C455" s="43">
        <f t="shared" si="91"/>
        <v>1.0274248633879781</v>
      </c>
      <c r="D455" s="17">
        <v>162.9517247222222</v>
      </c>
      <c r="E455" s="18">
        <v>-0.00020933333333333334</v>
      </c>
      <c r="F455" s="62">
        <v>0.99140181</v>
      </c>
      <c r="G455" s="17">
        <v>163.5771083888889</v>
      </c>
      <c r="H455" s="18">
        <v>0.22602719444444444</v>
      </c>
      <c r="I455" s="64">
        <v>63.07764222</v>
      </c>
      <c r="J455" s="27">
        <f t="shared" si="92"/>
        <v>37.523020000001566</v>
      </c>
      <c r="K455" s="76">
        <f t="shared" si="93"/>
        <v>13.574191666666668</v>
      </c>
      <c r="L455" s="28">
        <f t="shared" si="85"/>
        <v>39.902736646727675</v>
      </c>
      <c r="M455" s="93">
        <f t="shared" si="94"/>
        <v>148311599.6849858</v>
      </c>
      <c r="N455" s="37">
        <f t="shared" si="95"/>
        <v>402318.03294907085</v>
      </c>
      <c r="O455" s="34">
        <f t="shared" si="86"/>
        <v>14.931174946021303</v>
      </c>
      <c r="P455" s="72">
        <f t="shared" si="97"/>
        <v>0.2664158737750861</v>
      </c>
      <c r="Q455" s="74">
        <f t="shared" si="87"/>
        <v>38.517823325780974</v>
      </c>
      <c r="R455" s="68">
        <f t="shared" si="88"/>
        <v>53.448998271802274</v>
      </c>
      <c r="S455" s="80">
        <f t="shared" si="89"/>
        <v>23.586648379759673</v>
      </c>
      <c r="T455" s="83">
        <f t="shared" si="90"/>
        <v>162.08598259102473</v>
      </c>
      <c r="U455" s="87">
        <f t="shared" si="96"/>
        <v>1747.4188904010723</v>
      </c>
    </row>
    <row r="456" spans="1:21" ht="12.75">
      <c r="A456" s="41">
        <v>39145</v>
      </c>
      <c r="B456" s="42">
        <v>0.027777777777777776</v>
      </c>
      <c r="C456" s="43">
        <f t="shared" si="91"/>
        <v>1.0277777777777777</v>
      </c>
      <c r="D456" s="17">
        <v>162.95207269444444</v>
      </c>
      <c r="E456" s="18">
        <v>-0.00020933333333333334</v>
      </c>
      <c r="F456" s="62">
        <v>0.9914019</v>
      </c>
      <c r="G456" s="17">
        <v>163.58128544444443</v>
      </c>
      <c r="H456" s="18">
        <v>0.22564077777777777</v>
      </c>
      <c r="I456" s="64">
        <v>63.0777538</v>
      </c>
      <c r="J456" s="27">
        <f t="shared" si="92"/>
        <v>37.75276499999961</v>
      </c>
      <c r="K456" s="76">
        <f t="shared" si="93"/>
        <v>13.551006666666666</v>
      </c>
      <c r="L456" s="28">
        <f t="shared" si="85"/>
        <v>40.11101675100448</v>
      </c>
      <c r="M456" s="93">
        <f t="shared" si="94"/>
        <v>148311613.1487941</v>
      </c>
      <c r="N456" s="37">
        <f t="shared" si="95"/>
        <v>402318.74462193204</v>
      </c>
      <c r="O456" s="34">
        <f t="shared" si="86"/>
        <v>14.931148534181185</v>
      </c>
      <c r="P456" s="72">
        <f t="shared" si="97"/>
        <v>0.2664158495895349</v>
      </c>
      <c r="Q456" s="74">
        <f t="shared" si="87"/>
        <v>38.51776680078365</v>
      </c>
      <c r="R456" s="68">
        <f t="shared" si="88"/>
        <v>53.44891533496483</v>
      </c>
      <c r="S456" s="80">
        <f t="shared" si="89"/>
        <v>23.586618266602464</v>
      </c>
      <c r="T456" s="83">
        <f t="shared" si="90"/>
        <v>186.46938714242606</v>
      </c>
      <c r="U456" s="87">
        <f t="shared" si="96"/>
        <v>1747.4188903976426</v>
      </c>
    </row>
    <row r="457" spans="1:21" ht="12.75">
      <c r="A457" s="41">
        <v>39145</v>
      </c>
      <c r="B457" s="42">
        <v>0.028119307832422585</v>
      </c>
      <c r="C457" s="43">
        <f t="shared" si="91"/>
        <v>1.0281193078324227</v>
      </c>
      <c r="D457" s="17">
        <v>162.9524206944444</v>
      </c>
      <c r="E457" s="18">
        <v>-0.00020930555555555554</v>
      </c>
      <c r="F457" s="62">
        <v>0.99140198</v>
      </c>
      <c r="G457" s="17">
        <v>163.58546230555555</v>
      </c>
      <c r="H457" s="18">
        <v>0.22525433333333333</v>
      </c>
      <c r="I457" s="64">
        <v>63.07786536</v>
      </c>
      <c r="J457" s="27">
        <f t="shared" si="92"/>
        <v>37.98249666666834</v>
      </c>
      <c r="K457" s="76">
        <f t="shared" si="93"/>
        <v>13.527818333333334</v>
      </c>
      <c r="L457" s="28">
        <f t="shared" si="85"/>
        <v>40.31952970088833</v>
      </c>
      <c r="M457" s="93">
        <f t="shared" si="94"/>
        <v>148311625.1166238</v>
      </c>
      <c r="N457" s="37">
        <f t="shared" si="95"/>
        <v>402319.4561672304</v>
      </c>
      <c r="O457" s="34">
        <f t="shared" si="86"/>
        <v>14.931122127168635</v>
      </c>
      <c r="P457" s="72">
        <f t="shared" si="97"/>
        <v>0.26641582809127073</v>
      </c>
      <c r="Q457" s="74">
        <f t="shared" si="87"/>
        <v>38.51771037545461</v>
      </c>
      <c r="R457" s="68">
        <f t="shared" si="88"/>
        <v>53.44883250262325</v>
      </c>
      <c r="S457" s="80">
        <f t="shared" si="89"/>
        <v>23.586588248285977</v>
      </c>
      <c r="T457" s="83">
        <f t="shared" si="90"/>
        <v>210.88011715716038</v>
      </c>
      <c r="U457" s="87">
        <f t="shared" si="96"/>
        <v>1747.4188903945937</v>
      </c>
    </row>
    <row r="458" spans="1:21" ht="12.75">
      <c r="A458" s="41">
        <v>39145</v>
      </c>
      <c r="B458" s="42">
        <v>0.02847222222222222</v>
      </c>
      <c r="C458" s="43">
        <f t="shared" si="91"/>
        <v>1.0284722222222222</v>
      </c>
      <c r="D458" s="17">
        <v>162.95276869444444</v>
      </c>
      <c r="E458" s="18">
        <v>-0.00020927777777777777</v>
      </c>
      <c r="F458" s="62">
        <v>0.99140207</v>
      </c>
      <c r="G458" s="17">
        <v>163.58963930555558</v>
      </c>
      <c r="H458" s="18">
        <v>0.2248678888888889</v>
      </c>
      <c r="I458" s="64">
        <v>63.07797692</v>
      </c>
      <c r="J458" s="27">
        <f t="shared" si="92"/>
        <v>38.212236666668105</v>
      </c>
      <c r="K458" s="76">
        <f t="shared" si="93"/>
        <v>13.504629999999999</v>
      </c>
      <c r="L458" s="28">
        <f t="shared" si="85"/>
        <v>40.52829322061026</v>
      </c>
      <c r="M458" s="93">
        <f t="shared" si="94"/>
        <v>148311638.58043215</v>
      </c>
      <c r="N458" s="37">
        <f t="shared" si="95"/>
        <v>402320.1677125288</v>
      </c>
      <c r="O458" s="34">
        <f t="shared" si="86"/>
        <v>14.931095720249491</v>
      </c>
      <c r="P458" s="72">
        <f t="shared" si="97"/>
        <v>0.2664158039057278</v>
      </c>
      <c r="Q458" s="74">
        <f t="shared" si="87"/>
        <v>38.517654358914896</v>
      </c>
      <c r="R458" s="68">
        <f t="shared" si="88"/>
        <v>53.448750079164384</v>
      </c>
      <c r="S458" s="80">
        <f t="shared" si="89"/>
        <v>23.586558638665405</v>
      </c>
      <c r="T458" s="83">
        <f t="shared" si="90"/>
        <v>235.32021096036078</v>
      </c>
      <c r="U458" s="87">
        <f t="shared" si="96"/>
        <v>1747.418890391164</v>
      </c>
    </row>
    <row r="459" spans="1:21" ht="12.75">
      <c r="A459" s="41">
        <v>39145</v>
      </c>
      <c r="B459" s="42">
        <v>0.02881375227686703</v>
      </c>
      <c r="C459" s="43">
        <f t="shared" si="91"/>
        <v>1.028813752276867</v>
      </c>
      <c r="D459" s="17">
        <v>162.95311666666663</v>
      </c>
      <c r="E459" s="18">
        <v>-0.00020927777777777777</v>
      </c>
      <c r="F459" s="62">
        <v>0.99140216</v>
      </c>
      <c r="G459" s="17">
        <v>163.59381633333334</v>
      </c>
      <c r="H459" s="18">
        <v>0.22448147222222223</v>
      </c>
      <c r="I459" s="64">
        <v>63.07808848</v>
      </c>
      <c r="J459" s="27">
        <f t="shared" si="92"/>
        <v>38.44198000000233</v>
      </c>
      <c r="K459" s="76">
        <f t="shared" si="93"/>
        <v>13.481444999999999</v>
      </c>
      <c r="L459" s="28">
        <f t="shared" si="85"/>
        <v>40.73729998376306</v>
      </c>
      <c r="M459" s="93">
        <f t="shared" si="94"/>
        <v>148311652.0442405</v>
      </c>
      <c r="N459" s="37">
        <f t="shared" si="95"/>
        <v>402320.8792578272</v>
      </c>
      <c r="O459" s="34">
        <f t="shared" si="86"/>
        <v>14.931069313423745</v>
      </c>
      <c r="P459" s="72">
        <f t="shared" si="97"/>
        <v>0.26641577972018926</v>
      </c>
      <c r="Q459" s="74">
        <f t="shared" si="87"/>
        <v>38.51759858930305</v>
      </c>
      <c r="R459" s="68">
        <f t="shared" si="88"/>
        <v>53.4486679027268</v>
      </c>
      <c r="S459" s="80">
        <f t="shared" si="89"/>
        <v>23.586529275879304</v>
      </c>
      <c r="T459" s="83">
        <f t="shared" si="90"/>
        <v>259.7888300920722</v>
      </c>
      <c r="U459" s="87">
        <f t="shared" si="96"/>
        <v>1747.418890387734</v>
      </c>
    </row>
    <row r="460" spans="1:21" ht="12.75">
      <c r="A460" s="41">
        <v>39145</v>
      </c>
      <c r="B460" s="42">
        <v>0.029166666666666664</v>
      </c>
      <c r="C460" s="43">
        <f t="shared" si="91"/>
        <v>1.0291666666666666</v>
      </c>
      <c r="D460" s="17">
        <v>162.95346466666666</v>
      </c>
      <c r="E460" s="18">
        <v>-0.00020925</v>
      </c>
      <c r="F460" s="62">
        <v>0.99140224</v>
      </c>
      <c r="G460" s="17">
        <v>163.59799330555558</v>
      </c>
      <c r="H460" s="18">
        <v>0.2240950277777778</v>
      </c>
      <c r="I460" s="64">
        <v>63.07820002</v>
      </c>
      <c r="J460" s="27">
        <f t="shared" si="92"/>
        <v>38.671718333334866</v>
      </c>
      <c r="K460" s="76">
        <f t="shared" si="93"/>
        <v>13.458256666666667</v>
      </c>
      <c r="L460" s="28">
        <f t="shared" si="85"/>
        <v>40.94653625457021</v>
      </c>
      <c r="M460" s="93">
        <f t="shared" si="94"/>
        <v>148311664.01207015</v>
      </c>
      <c r="N460" s="37">
        <f t="shared" si="95"/>
        <v>402321.5906755628</v>
      </c>
      <c r="O460" s="34">
        <f t="shared" si="86"/>
        <v>14.931042911425488</v>
      </c>
      <c r="P460" s="72">
        <f t="shared" si="97"/>
        <v>0.2664157582219364</v>
      </c>
      <c r="Q460" s="74">
        <f t="shared" si="87"/>
        <v>38.51754292079935</v>
      </c>
      <c r="R460" s="68">
        <f t="shared" si="88"/>
        <v>53.448585832224836</v>
      </c>
      <c r="S460" s="80">
        <f t="shared" si="89"/>
        <v>23.586500009373864</v>
      </c>
      <c r="T460" s="83">
        <f t="shared" si="90"/>
        <v>284.2843839789357</v>
      </c>
      <c r="U460" s="87">
        <f t="shared" si="96"/>
        <v>1747.4188903846855</v>
      </c>
    </row>
    <row r="461" spans="1:21" ht="12.75">
      <c r="A461" s="41">
        <v>39145</v>
      </c>
      <c r="B461" s="42">
        <v>0.029508196721311473</v>
      </c>
      <c r="C461" s="43">
        <f t="shared" si="91"/>
        <v>1.0295081967213116</v>
      </c>
      <c r="D461" s="17">
        <v>162.9538126388889</v>
      </c>
      <c r="E461" s="18">
        <v>-0.00020922222222222222</v>
      </c>
      <c r="F461" s="62">
        <v>0.99140233</v>
      </c>
      <c r="G461" s="17">
        <v>163.60217027777776</v>
      </c>
      <c r="H461" s="18">
        <v>0.22370858333333335</v>
      </c>
      <c r="I461" s="64">
        <v>63.07831155</v>
      </c>
      <c r="J461" s="27">
        <f t="shared" si="92"/>
        <v>38.90145833333122</v>
      </c>
      <c r="K461" s="76">
        <f t="shared" si="93"/>
        <v>13.435068333333334</v>
      </c>
      <c r="L461" s="28">
        <f t="shared" si="85"/>
        <v>41.15600584411966</v>
      </c>
      <c r="M461" s="93">
        <f t="shared" si="94"/>
        <v>148311677.47587848</v>
      </c>
      <c r="N461" s="37">
        <f t="shared" si="95"/>
        <v>402322.302029517</v>
      </c>
      <c r="O461" s="34">
        <f t="shared" si="86"/>
        <v>14.931016511887629</v>
      </c>
      <c r="P461" s="72">
        <f t="shared" si="97"/>
        <v>0.2664157340364063</v>
      </c>
      <c r="Q461" s="74">
        <f t="shared" si="87"/>
        <v>38.51748766856783</v>
      </c>
      <c r="R461" s="68">
        <f t="shared" si="88"/>
        <v>53.44850418045546</v>
      </c>
      <c r="S461" s="80">
        <f t="shared" si="89"/>
        <v>23.586471156680204</v>
      </c>
      <c r="T461" s="83">
        <f t="shared" si="90"/>
        <v>308.8072818516421</v>
      </c>
      <c r="U461" s="87">
        <f t="shared" si="96"/>
        <v>1747.4188903812558</v>
      </c>
    </row>
    <row r="462" spans="1:21" ht="12.75">
      <c r="A462" s="41">
        <v>39145</v>
      </c>
      <c r="B462" s="42">
        <v>0.029861111111111113</v>
      </c>
      <c r="C462" s="43">
        <f t="shared" si="91"/>
        <v>1.0298611111111111</v>
      </c>
      <c r="D462" s="17">
        <v>162.95416063888888</v>
      </c>
      <c r="E462" s="18">
        <v>-0.00020922222222222222</v>
      </c>
      <c r="F462" s="62">
        <v>0.99140241</v>
      </c>
      <c r="G462" s="17">
        <v>163.60634725</v>
      </c>
      <c r="H462" s="18">
        <v>0.22332216666666668</v>
      </c>
      <c r="I462" s="64">
        <v>63.07842308</v>
      </c>
      <c r="J462" s="27">
        <f t="shared" si="92"/>
        <v>39.131196666667165</v>
      </c>
      <c r="K462" s="76">
        <f t="shared" si="93"/>
        <v>13.411883333333334</v>
      </c>
      <c r="L462" s="28">
        <f t="shared" si="85"/>
        <v>41.36570316321604</v>
      </c>
      <c r="M462" s="93">
        <f t="shared" si="94"/>
        <v>148311689.44370812</v>
      </c>
      <c r="N462" s="37">
        <f t="shared" si="95"/>
        <v>402323.01338347123</v>
      </c>
      <c r="O462" s="34">
        <f t="shared" si="86"/>
        <v>14.930990112443123</v>
      </c>
      <c r="P462" s="72">
        <f t="shared" si="97"/>
        <v>0.2664157125381608</v>
      </c>
      <c r="Q462" s="74">
        <f t="shared" si="87"/>
        <v>38.51743250116186</v>
      </c>
      <c r="R462" s="68">
        <f t="shared" si="88"/>
        <v>53.44842261360499</v>
      </c>
      <c r="S462" s="80">
        <f t="shared" si="89"/>
        <v>23.58644238871874</v>
      </c>
      <c r="T462" s="83">
        <f t="shared" si="90"/>
        <v>333.35690844279816</v>
      </c>
      <c r="U462" s="87">
        <f t="shared" si="96"/>
        <v>1747.418890378207</v>
      </c>
    </row>
    <row r="463" spans="1:21" ht="12.75">
      <c r="A463" s="41">
        <v>39145</v>
      </c>
      <c r="B463" s="42">
        <v>0.03020264116575592</v>
      </c>
      <c r="C463" s="43">
        <f t="shared" si="91"/>
        <v>1.0302026411657559</v>
      </c>
      <c r="D463" s="17">
        <v>162.95450861111112</v>
      </c>
      <c r="E463" s="18">
        <v>-0.00020919444444444444</v>
      </c>
      <c r="F463" s="62">
        <v>0.9914025</v>
      </c>
      <c r="G463" s="17">
        <v>163.61052419444445</v>
      </c>
      <c r="H463" s="18">
        <v>0.22293572222222224</v>
      </c>
      <c r="I463" s="64">
        <v>63.07853459</v>
      </c>
      <c r="J463" s="27">
        <f t="shared" si="92"/>
        <v>39.3609349999997</v>
      </c>
      <c r="K463" s="76">
        <f t="shared" si="93"/>
        <v>13.388695000000002</v>
      </c>
      <c r="L463" s="28">
        <f t="shared" si="85"/>
        <v>41.575624163891604</v>
      </c>
      <c r="M463" s="93">
        <f t="shared" si="94"/>
        <v>148311702.90751648</v>
      </c>
      <c r="N463" s="37">
        <f t="shared" si="95"/>
        <v>402323.7246098626</v>
      </c>
      <c r="O463" s="34">
        <f t="shared" si="86"/>
        <v>14.930963717826</v>
      </c>
      <c r="P463" s="72">
        <f t="shared" si="97"/>
        <v>0.2664156883526389</v>
      </c>
      <c r="Q463" s="74">
        <f t="shared" si="87"/>
        <v>38.517377758161196</v>
      </c>
      <c r="R463" s="68">
        <f t="shared" si="88"/>
        <v>53.44834147598719</v>
      </c>
      <c r="S463" s="80">
        <f t="shared" si="89"/>
        <v>23.586414040335196</v>
      </c>
      <c r="T463" s="83">
        <f t="shared" si="90"/>
        <v>357.93275017326323</v>
      </c>
      <c r="U463" s="87">
        <f t="shared" si="96"/>
        <v>1747.4188903747772</v>
      </c>
    </row>
    <row r="464" spans="1:21" ht="12.75">
      <c r="A464" s="41">
        <v>39145</v>
      </c>
      <c r="B464" s="42">
        <v>0.030555555555555555</v>
      </c>
      <c r="C464" s="43">
        <f t="shared" si="91"/>
        <v>1.0305555555555554</v>
      </c>
      <c r="D464" s="17">
        <v>162.9548566111111</v>
      </c>
      <c r="E464" s="18">
        <v>-0.00020916666666666666</v>
      </c>
      <c r="F464" s="62">
        <v>0.99140259</v>
      </c>
      <c r="G464" s="17">
        <v>163.61470111111112</v>
      </c>
      <c r="H464" s="18">
        <v>0.22254930555555558</v>
      </c>
      <c r="I464" s="64">
        <v>63.0786461</v>
      </c>
      <c r="J464" s="27">
        <f t="shared" si="92"/>
        <v>39.59067000000118</v>
      </c>
      <c r="K464" s="76">
        <f t="shared" si="93"/>
        <v>13.365508333333334</v>
      </c>
      <c r="L464" s="28">
        <f aca="true" t="shared" si="98" ref="L464:L527">DEGREES(ACOS(COS(RADIANS(J464/60))*COS(RADIANS(K464/60))))*60</f>
        <v>41.785763921621</v>
      </c>
      <c r="M464" s="93">
        <f t="shared" si="94"/>
        <v>148311716.37132484</v>
      </c>
      <c r="N464" s="37">
        <f t="shared" si="95"/>
        <v>402324.43583625404</v>
      </c>
      <c r="O464" s="34">
        <f aca="true" t="shared" si="99" ref="O464:O527">DEGREES(ATAN($F$3/(I464*$F$5)))*60</f>
        <v>14.930937323302192</v>
      </c>
      <c r="P464" s="72">
        <f t="shared" si="97"/>
        <v>0.2664156641671213</v>
      </c>
      <c r="Q464" s="74">
        <f aca="true" t="shared" si="100" ref="Q464:Q527">DEGREES(ATAN($F$5/(COS(RADIANS(P464))*N464*COS(RADIANS(L464/60)))-TAN(RADIANS(P464))))*60</f>
        <v>38.51732326077859</v>
      </c>
      <c r="R464" s="68">
        <f aca="true" t="shared" si="101" ref="R464:R527">Q464+O464</f>
        <v>53.448260584080785</v>
      </c>
      <c r="S464" s="80">
        <f aca="true" t="shared" si="102" ref="S464:S527">Q464-O464</f>
        <v>23.586385937476397</v>
      </c>
      <c r="T464" s="83">
        <f aca="true" t="shared" si="103" ref="T464:T527">ABS(N464*SIN(RADIANS(L464/60))-($F$5/SIN(RADIANS(P464))-N464*COS(RADIANS(L464/60)))*TAN(RADIANS(P464)))</f>
        <v>382.5342517484287</v>
      </c>
      <c r="U464" s="87">
        <f t="shared" si="96"/>
        <v>1747.4188903713473</v>
      </c>
    </row>
    <row r="465" spans="1:21" ht="12.75">
      <c r="A465" s="41">
        <v>39145</v>
      </c>
      <c r="B465" s="42">
        <v>0.030897085610200364</v>
      </c>
      <c r="C465" s="43">
        <f aca="true" t="shared" si="104" ref="C465:C528">(A465-$A$16+B465)</f>
        <v>1.0308970856102004</v>
      </c>
      <c r="D465" s="17">
        <v>162.95520458333334</v>
      </c>
      <c r="E465" s="18">
        <v>-0.00020916666666666666</v>
      </c>
      <c r="F465" s="62">
        <v>0.99140267</v>
      </c>
      <c r="G465" s="17">
        <v>163.61887802777778</v>
      </c>
      <c r="H465" s="18">
        <v>0.2221628611111111</v>
      </c>
      <c r="I465" s="64">
        <v>63.0787576</v>
      </c>
      <c r="J465" s="27">
        <f t="shared" si="92"/>
        <v>39.820406666666486</v>
      </c>
      <c r="K465" s="76">
        <f t="shared" si="93"/>
        <v>13.342321666666667</v>
      </c>
      <c r="L465" s="28">
        <f t="shared" si="98"/>
        <v>41.99612330666811</v>
      </c>
      <c r="M465" s="93">
        <f t="shared" si="94"/>
        <v>148311728.3391545</v>
      </c>
      <c r="N465" s="37">
        <f t="shared" si="95"/>
        <v>402325.146998864</v>
      </c>
      <c r="O465" s="34">
        <f t="shared" si="99"/>
        <v>14.9309109312387</v>
      </c>
      <c r="P465" s="72">
        <f t="shared" si="97"/>
        <v>0.26641564266888706</v>
      </c>
      <c r="Q465" s="74">
        <f t="shared" si="100"/>
        <v>38.51726885724962</v>
      </c>
      <c r="R465" s="68">
        <f t="shared" si="101"/>
        <v>53.44817978848832</v>
      </c>
      <c r="S465" s="80">
        <f t="shared" si="102"/>
        <v>23.58635792601092</v>
      </c>
      <c r="T465" s="83">
        <f t="shared" si="103"/>
        <v>407.16153276003024</v>
      </c>
      <c r="U465" s="87">
        <f t="shared" si="96"/>
        <v>1747.4188903682987</v>
      </c>
    </row>
    <row r="466" spans="1:21" ht="12.75">
      <c r="A466" s="41">
        <v>39145</v>
      </c>
      <c r="B466" s="42">
        <v>0.03125</v>
      </c>
      <c r="C466" s="43">
        <f t="shared" si="104"/>
        <v>1.03125</v>
      </c>
      <c r="D466" s="17">
        <v>162.95555258333331</v>
      </c>
      <c r="E466" s="18">
        <v>-0.0002091388888888889</v>
      </c>
      <c r="F466" s="62">
        <v>0.99140276</v>
      </c>
      <c r="G466" s="17">
        <v>163.62305491666666</v>
      </c>
      <c r="H466" s="18">
        <v>0.22177641666666667</v>
      </c>
      <c r="I466" s="64">
        <v>63.07886908</v>
      </c>
      <c r="J466" s="27">
        <f t="shared" si="92"/>
        <v>40.05014000000074</v>
      </c>
      <c r="K466" s="76">
        <f t="shared" si="93"/>
        <v>13.319133333333333</v>
      </c>
      <c r="L466" s="28">
        <f t="shared" si="98"/>
        <v>42.206693791886714</v>
      </c>
      <c r="M466" s="93">
        <f t="shared" si="94"/>
        <v>148311741.80296287</v>
      </c>
      <c r="N466" s="37">
        <f t="shared" si="95"/>
        <v>402325.8580339112</v>
      </c>
      <c r="O466" s="34">
        <f t="shared" si="99"/>
        <v>14.930884544002488</v>
      </c>
      <c r="P466" s="72">
        <f t="shared" si="97"/>
        <v>0.26641561848337786</v>
      </c>
      <c r="Q466" s="74">
        <f t="shared" si="100"/>
        <v>38.51721487760903</v>
      </c>
      <c r="R466" s="68">
        <f t="shared" si="101"/>
        <v>53.448099421611516</v>
      </c>
      <c r="S466" s="80">
        <f t="shared" si="102"/>
        <v>23.58633033360654</v>
      </c>
      <c r="T466" s="83">
        <f t="shared" si="103"/>
        <v>431.8135565310031</v>
      </c>
      <c r="U466" s="87">
        <f t="shared" si="96"/>
        <v>1747.4188903648687</v>
      </c>
    </row>
    <row r="467" spans="1:21" ht="12.75">
      <c r="A467" s="41">
        <v>39145</v>
      </c>
      <c r="B467" s="42">
        <v>0.03159153005464481</v>
      </c>
      <c r="C467" s="43">
        <f t="shared" si="104"/>
        <v>1.0315915300546448</v>
      </c>
      <c r="D467" s="17">
        <v>162.95590055555556</v>
      </c>
      <c r="E467" s="18">
        <v>-0.0002091111111111111</v>
      </c>
      <c r="F467" s="62">
        <v>0.99140285</v>
      </c>
      <c r="G467" s="17">
        <v>163.62723180555557</v>
      </c>
      <c r="H467" s="18">
        <v>0.22139</v>
      </c>
      <c r="I467" s="64">
        <v>63.07898056</v>
      </c>
      <c r="J467" s="27">
        <f t="shared" si="92"/>
        <v>40.279875000000516</v>
      </c>
      <c r="K467" s="76">
        <f t="shared" si="93"/>
        <v>13.295946666666666</v>
      </c>
      <c r="L467" s="28">
        <f t="shared" si="98"/>
        <v>42.41747797487424</v>
      </c>
      <c r="M467" s="93">
        <f t="shared" si="94"/>
        <v>148311755.2667712</v>
      </c>
      <c r="N467" s="37">
        <f t="shared" si="95"/>
        <v>402326.5690689584</v>
      </c>
      <c r="O467" s="34">
        <f t="shared" si="99"/>
        <v>14.930858156859541</v>
      </c>
      <c r="P467" s="72">
        <f t="shared" si="97"/>
        <v>0.266415594297873</v>
      </c>
      <c r="Q467" s="74">
        <f t="shared" si="100"/>
        <v>38.51716114449225</v>
      </c>
      <c r="R467" s="68">
        <f t="shared" si="101"/>
        <v>53.44801930135179</v>
      </c>
      <c r="S467" s="80">
        <f t="shared" si="102"/>
        <v>23.586302987632706</v>
      </c>
      <c r="T467" s="83">
        <f t="shared" si="103"/>
        <v>456.4906479955953</v>
      </c>
      <c r="U467" s="87">
        <f t="shared" si="96"/>
        <v>1747.418890361439</v>
      </c>
    </row>
    <row r="468" spans="1:21" ht="12.75">
      <c r="A468" s="41">
        <v>39145</v>
      </c>
      <c r="B468" s="42">
        <v>0.03194444444444445</v>
      </c>
      <c r="C468" s="43">
        <f t="shared" si="104"/>
        <v>1.0319444444444446</v>
      </c>
      <c r="D468" s="17">
        <v>162.95624855555553</v>
      </c>
      <c r="E468" s="18">
        <v>-0.0002091111111111111</v>
      </c>
      <c r="F468" s="62">
        <v>0.99140293</v>
      </c>
      <c r="G468" s="17">
        <v>163.6314086666667</v>
      </c>
      <c r="H468" s="18">
        <v>0.22100355555555556</v>
      </c>
      <c r="I468" s="64">
        <v>63.07909203</v>
      </c>
      <c r="J468" s="27">
        <f t="shared" si="92"/>
        <v>40.50960666666924</v>
      </c>
      <c r="K468" s="76">
        <f t="shared" si="93"/>
        <v>13.27276</v>
      </c>
      <c r="L468" s="28">
        <f t="shared" si="98"/>
        <v>42.6284674395601</v>
      </c>
      <c r="M468" s="93">
        <f t="shared" si="94"/>
        <v>148311767.23460084</v>
      </c>
      <c r="N468" s="37">
        <f t="shared" si="95"/>
        <v>402327.2800402242</v>
      </c>
      <c r="O468" s="34">
        <f t="shared" si="99"/>
        <v>14.930831772176836</v>
      </c>
      <c r="P468" s="72">
        <f t="shared" si="97"/>
        <v>0.26641557279965006</v>
      </c>
      <c r="Q468" s="74">
        <f t="shared" si="100"/>
        <v>38.517107504299105</v>
      </c>
      <c r="R468" s="68">
        <f t="shared" si="101"/>
        <v>53.44793927647594</v>
      </c>
      <c r="S468" s="80">
        <f t="shared" si="102"/>
        <v>23.586275732122267</v>
      </c>
      <c r="T468" s="83">
        <f t="shared" si="103"/>
        <v>481.1918400762861</v>
      </c>
      <c r="U468" s="87">
        <f t="shared" si="96"/>
        <v>1747.4188903583904</v>
      </c>
    </row>
    <row r="469" spans="1:21" ht="12.75">
      <c r="A469" s="41">
        <v>39145</v>
      </c>
      <c r="B469" s="42">
        <v>0.03228597449908926</v>
      </c>
      <c r="C469" s="43">
        <f t="shared" si="104"/>
        <v>1.0322859744990893</v>
      </c>
      <c r="D469" s="17">
        <v>162.95659652777778</v>
      </c>
      <c r="E469" s="18">
        <v>-0.00020908333333333334</v>
      </c>
      <c r="F469" s="62">
        <v>0.99140302</v>
      </c>
      <c r="G469" s="17">
        <v>163.63558552777778</v>
      </c>
      <c r="H469" s="18">
        <v>0.2206171388888889</v>
      </c>
      <c r="I469" s="64">
        <v>63.07920349</v>
      </c>
      <c r="J469" s="27">
        <f t="shared" si="92"/>
        <v>40.739340000000084</v>
      </c>
      <c r="K469" s="76">
        <f t="shared" si="93"/>
        <v>13.249573333333334</v>
      </c>
      <c r="L469" s="28">
        <f t="shared" si="98"/>
        <v>42.83966385404397</v>
      </c>
      <c r="M469" s="93">
        <f t="shared" si="94"/>
        <v>148311780.6984092</v>
      </c>
      <c r="N469" s="37">
        <f t="shared" si="95"/>
        <v>402327.9909477086</v>
      </c>
      <c r="O469" s="34">
        <f t="shared" si="99"/>
        <v>14.930805389954338</v>
      </c>
      <c r="P469" s="72">
        <f t="shared" si="97"/>
        <v>0.2664155486141535</v>
      </c>
      <c r="Q469" s="74">
        <f t="shared" si="100"/>
        <v>38.51705428037393</v>
      </c>
      <c r="R469" s="68">
        <f t="shared" si="101"/>
        <v>53.44785967032826</v>
      </c>
      <c r="S469" s="80">
        <f t="shared" si="102"/>
        <v>23.58624889041959</v>
      </c>
      <c r="T469" s="83">
        <f t="shared" si="103"/>
        <v>505.91729018071965</v>
      </c>
      <c r="U469" s="87">
        <f t="shared" si="96"/>
        <v>1747.4188903549607</v>
      </c>
    </row>
    <row r="470" spans="1:21" ht="12.75">
      <c r="A470" s="41">
        <v>39145</v>
      </c>
      <c r="B470" s="42">
        <v>0.03263888888888889</v>
      </c>
      <c r="C470" s="43">
        <f t="shared" si="104"/>
        <v>1.0326388888888889</v>
      </c>
      <c r="D470" s="17">
        <v>162.95694452777775</v>
      </c>
      <c r="E470" s="18">
        <v>-0.00020905555555555556</v>
      </c>
      <c r="F470" s="62">
        <v>0.99140311</v>
      </c>
      <c r="G470" s="17">
        <v>163.6397623611111</v>
      </c>
      <c r="H470" s="18">
        <v>0.22023069444444446</v>
      </c>
      <c r="I470" s="64">
        <v>63.07931495</v>
      </c>
      <c r="J470" s="27">
        <f t="shared" si="92"/>
        <v>40.96907000000158</v>
      </c>
      <c r="K470" s="76">
        <f t="shared" si="93"/>
        <v>13.226385</v>
      </c>
      <c r="L470" s="28">
        <f t="shared" si="98"/>
        <v>43.051058929283805</v>
      </c>
      <c r="M470" s="93">
        <f t="shared" si="94"/>
        <v>148311794.16221756</v>
      </c>
      <c r="N470" s="37">
        <f t="shared" si="95"/>
        <v>402328.701855193</v>
      </c>
      <c r="O470" s="34">
        <f t="shared" si="99"/>
        <v>14.930779007825077</v>
      </c>
      <c r="P470" s="72">
        <f t="shared" si="97"/>
        <v>0.26641552442866134</v>
      </c>
      <c r="Q470" s="74">
        <f t="shared" si="100"/>
        <v>38.51700130182787</v>
      </c>
      <c r="R470" s="68">
        <f t="shared" si="101"/>
        <v>53.44778030965294</v>
      </c>
      <c r="S470" s="80">
        <f t="shared" si="102"/>
        <v>23.58622229400279</v>
      </c>
      <c r="T470" s="83">
        <f t="shared" si="103"/>
        <v>530.6660482623602</v>
      </c>
      <c r="U470" s="87">
        <f t="shared" si="96"/>
        <v>1747.4188903515308</v>
      </c>
    </row>
    <row r="471" spans="1:21" ht="12.75">
      <c r="A471" s="41">
        <v>39145</v>
      </c>
      <c r="B471" s="42">
        <v>0.0329804189435337</v>
      </c>
      <c r="C471" s="43">
        <f t="shared" si="104"/>
        <v>1.0329804189435337</v>
      </c>
      <c r="D471" s="17">
        <v>162.9572925</v>
      </c>
      <c r="E471" s="18">
        <v>-0.00020905555555555556</v>
      </c>
      <c r="F471" s="62">
        <v>0.99140319</v>
      </c>
      <c r="G471" s="17">
        <v>163.64393919444444</v>
      </c>
      <c r="H471" s="18">
        <v>0.21984425000000002</v>
      </c>
      <c r="I471" s="64">
        <v>63.07942639</v>
      </c>
      <c r="J471" s="27">
        <f t="shared" si="92"/>
        <v>41.198801666666895</v>
      </c>
      <c r="K471" s="76">
        <f t="shared" si="93"/>
        <v>13.203198333333335</v>
      </c>
      <c r="L471" s="28">
        <f t="shared" si="98"/>
        <v>43.26265548130712</v>
      </c>
      <c r="M471" s="93">
        <f t="shared" si="94"/>
        <v>148311806.1300472</v>
      </c>
      <c r="N471" s="37">
        <f t="shared" si="95"/>
        <v>402329.4126351146</v>
      </c>
      <c r="O471" s="34">
        <f t="shared" si="99"/>
        <v>14.930752630522939</v>
      </c>
      <c r="P471" s="72">
        <f t="shared" si="97"/>
        <v>0.26641550293044974</v>
      </c>
      <c r="Q471" s="74">
        <f t="shared" si="100"/>
        <v>38.51694842587424</v>
      </c>
      <c r="R471" s="68">
        <f t="shared" si="101"/>
        <v>53.44770105639718</v>
      </c>
      <c r="S471" s="80">
        <f t="shared" si="102"/>
        <v>23.5861957953513</v>
      </c>
      <c r="T471" s="83">
        <f t="shared" si="103"/>
        <v>555.4384604687912</v>
      </c>
      <c r="U471" s="87">
        <f t="shared" si="96"/>
        <v>1747.418890348482</v>
      </c>
    </row>
    <row r="472" spans="1:21" ht="12.75">
      <c r="A472" s="41">
        <v>39145</v>
      </c>
      <c r="B472" s="42">
        <v>0.03333333333333333</v>
      </c>
      <c r="C472" s="43">
        <f t="shared" si="104"/>
        <v>1.0333333333333334</v>
      </c>
      <c r="D472" s="17">
        <v>162.95764049999997</v>
      </c>
      <c r="E472" s="18">
        <v>-0.00020902777777777776</v>
      </c>
      <c r="F472" s="62">
        <v>0.99140328</v>
      </c>
      <c r="G472" s="17">
        <v>163.648116</v>
      </c>
      <c r="H472" s="18">
        <v>0.21945783333333335</v>
      </c>
      <c r="I472" s="64">
        <v>63.07953782</v>
      </c>
      <c r="J472" s="27">
        <f t="shared" si="92"/>
        <v>41.42853000000116</v>
      </c>
      <c r="K472" s="76">
        <f t="shared" si="93"/>
        <v>13.180011666666669</v>
      </c>
      <c r="L472" s="28">
        <f t="shared" si="98"/>
        <v>43.474445322163916</v>
      </c>
      <c r="M472" s="93">
        <f t="shared" si="94"/>
        <v>148311819.59385556</v>
      </c>
      <c r="N472" s="37">
        <f t="shared" si="95"/>
        <v>402330.1233512548</v>
      </c>
      <c r="O472" s="34">
        <f t="shared" si="99"/>
        <v>14.93072625568094</v>
      </c>
      <c r="P472" s="72">
        <f t="shared" si="97"/>
        <v>0.2664154787449658</v>
      </c>
      <c r="Q472" s="74">
        <f t="shared" si="100"/>
        <v>38.51689596523732</v>
      </c>
      <c r="R472" s="68">
        <f t="shared" si="101"/>
        <v>53.447622220918255</v>
      </c>
      <c r="S472" s="80">
        <f t="shared" si="102"/>
        <v>23.58616970955638</v>
      </c>
      <c r="T472" s="83">
        <f t="shared" si="103"/>
        <v>580.2335319725944</v>
      </c>
      <c r="U472" s="87">
        <f t="shared" si="96"/>
        <v>1747.4188903450522</v>
      </c>
    </row>
    <row r="473" spans="1:21" ht="12.75">
      <c r="A473" s="41">
        <v>39145</v>
      </c>
      <c r="B473" s="42">
        <v>0.03367486338797814</v>
      </c>
      <c r="C473" s="43">
        <f t="shared" si="104"/>
        <v>1.0336748633879782</v>
      </c>
      <c r="D473" s="17">
        <v>162.9579884722222</v>
      </c>
      <c r="E473" s="18">
        <v>-0.00020899999999999998</v>
      </c>
      <c r="F473" s="62">
        <v>0.99140336</v>
      </c>
      <c r="G473" s="17">
        <v>163.65229277777777</v>
      </c>
      <c r="H473" s="18">
        <v>0.21907138888888888</v>
      </c>
      <c r="I473" s="64">
        <v>63.07964925</v>
      </c>
      <c r="J473" s="27">
        <f aca="true" t="shared" si="105" ref="J473:J536">(G473-D473)*60</f>
        <v>41.65825833333372</v>
      </c>
      <c r="K473" s="76">
        <f aca="true" t="shared" si="106" ref="K473:K536">(H473-E473)*60</f>
        <v>13.156823333333332</v>
      </c>
      <c r="L473" s="28">
        <f t="shared" si="98"/>
        <v>43.68642826483222</v>
      </c>
      <c r="M473" s="93">
        <f aca="true" t="shared" si="107" ref="M473:M536">F473*$F$9</f>
        <v>148311831.5616852</v>
      </c>
      <c r="N473" s="37">
        <f aca="true" t="shared" si="108" ref="N473:N536">I473*$F$5</f>
        <v>402330.834067395</v>
      </c>
      <c r="O473" s="34">
        <f t="shared" si="99"/>
        <v>14.930699880932119</v>
      </c>
      <c r="P473" s="72">
        <f t="shared" si="97"/>
        <v>0.26641545724676163</v>
      </c>
      <c r="Q473" s="74">
        <f t="shared" si="100"/>
        <v>38.51684358939012</v>
      </c>
      <c r="R473" s="68">
        <f t="shared" si="101"/>
        <v>53.44754347032224</v>
      </c>
      <c r="S473" s="80">
        <f t="shared" si="102"/>
        <v>23.586143708458003</v>
      </c>
      <c r="T473" s="83">
        <f t="shared" si="103"/>
        <v>605.0512796728117</v>
      </c>
      <c r="U473" s="87">
        <f aca="true" t="shared" si="109" ref="U473:U536">$F$3/COS(RADIANS(P473))</f>
        <v>1747.4188903420034</v>
      </c>
    </row>
    <row r="474" spans="1:21" ht="12.75">
      <c r="A474" s="41">
        <v>39145</v>
      </c>
      <c r="B474" s="42">
        <v>0.034027777777777775</v>
      </c>
      <c r="C474" s="43">
        <f t="shared" si="104"/>
        <v>1.0340277777777778</v>
      </c>
      <c r="D474" s="17">
        <v>162.9583364722222</v>
      </c>
      <c r="E474" s="18">
        <v>-0.00020899999999999998</v>
      </c>
      <c r="F474" s="62">
        <v>0.99140345</v>
      </c>
      <c r="G474" s="17">
        <v>163.6564693888889</v>
      </c>
      <c r="H474" s="18">
        <v>0.21868497222222222</v>
      </c>
      <c r="I474" s="64">
        <v>63.07976066</v>
      </c>
      <c r="J474" s="27">
        <f t="shared" si="105"/>
        <v>41.887975000002484</v>
      </c>
      <c r="K474" s="76">
        <f t="shared" si="106"/>
        <v>13.133638333333332</v>
      </c>
      <c r="L474" s="28">
        <f t="shared" si="98"/>
        <v>43.89859187806801</v>
      </c>
      <c r="M474" s="93">
        <f t="shared" si="107"/>
        <v>148311845.02549356</v>
      </c>
      <c r="N474" s="37">
        <f t="shared" si="108"/>
        <v>402331.5446559724</v>
      </c>
      <c r="O474" s="34">
        <f t="shared" si="99"/>
        <v>14.930673511010324</v>
      </c>
      <c r="P474" s="72">
        <f aca="true" t="shared" si="110" ref="P474:P537">DEGREES(ASIN(($F$7-$F$5)/M474))</f>
        <v>0.266415433061286</v>
      </c>
      <c r="Q474" s="74">
        <f t="shared" si="100"/>
        <v>38.516791636076526</v>
      </c>
      <c r="R474" s="68">
        <f t="shared" si="101"/>
        <v>53.44746514708685</v>
      </c>
      <c r="S474" s="80">
        <f t="shared" si="102"/>
        <v>23.5861181250662</v>
      </c>
      <c r="T474" s="83">
        <f t="shared" si="103"/>
        <v>629.8902088982313</v>
      </c>
      <c r="U474" s="87">
        <f t="shared" si="109"/>
        <v>1747.4188903385736</v>
      </c>
    </row>
    <row r="475" spans="1:21" ht="12.75">
      <c r="A475" s="41">
        <v>39145</v>
      </c>
      <c r="B475" s="42">
        <v>0.034369307832422584</v>
      </c>
      <c r="C475" s="43">
        <f t="shared" si="104"/>
        <v>1.0343693078324225</v>
      </c>
      <c r="D475" s="17">
        <v>162.95868444444443</v>
      </c>
      <c r="E475" s="18">
        <v>-0.0002089722222222222</v>
      </c>
      <c r="F475" s="62">
        <v>0.99140354</v>
      </c>
      <c r="G475" s="17">
        <v>163.6606461388889</v>
      </c>
      <c r="H475" s="18">
        <v>0.21829852777777778</v>
      </c>
      <c r="I475" s="64">
        <v>63.07987206</v>
      </c>
      <c r="J475" s="27">
        <f t="shared" si="105"/>
        <v>42.11770166666781</v>
      </c>
      <c r="K475" s="76">
        <f t="shared" si="106"/>
        <v>13.11045</v>
      </c>
      <c r="L475" s="28">
        <f t="shared" si="98"/>
        <v>44.110952073721236</v>
      </c>
      <c r="M475" s="93">
        <f t="shared" si="107"/>
        <v>148311858.48930192</v>
      </c>
      <c r="N475" s="37">
        <f t="shared" si="108"/>
        <v>402332.25518076844</v>
      </c>
      <c r="O475" s="34">
        <f t="shared" si="99"/>
        <v>14.930647143548581</v>
      </c>
      <c r="P475" s="72">
        <f t="shared" si="110"/>
        <v>0.2664154088758148</v>
      </c>
      <c r="Q475" s="74">
        <f t="shared" si="100"/>
        <v>38.51673993921588</v>
      </c>
      <c r="R475" s="68">
        <f t="shared" si="101"/>
        <v>53.447387082764465</v>
      </c>
      <c r="S475" s="80">
        <f t="shared" si="102"/>
        <v>23.586092795667298</v>
      </c>
      <c r="T475" s="83">
        <f t="shared" si="103"/>
        <v>654.752201515349</v>
      </c>
      <c r="U475" s="87">
        <f t="shared" si="109"/>
        <v>1747.4188903351437</v>
      </c>
    </row>
    <row r="476" spans="1:21" ht="12.75">
      <c r="A476" s="41">
        <v>39145</v>
      </c>
      <c r="B476" s="42">
        <v>0.034722222222222224</v>
      </c>
      <c r="C476" s="43">
        <f t="shared" si="104"/>
        <v>1.0347222222222223</v>
      </c>
      <c r="D476" s="17">
        <v>162.95903244444446</v>
      </c>
      <c r="E476" s="18">
        <v>-0.00020894444444444443</v>
      </c>
      <c r="F476" s="62">
        <v>0.99140362</v>
      </c>
      <c r="G476" s="17">
        <v>163.6648228888889</v>
      </c>
      <c r="H476" s="18">
        <v>0.2179121111111111</v>
      </c>
      <c r="I476" s="64">
        <v>63.07998346</v>
      </c>
      <c r="J476" s="27">
        <f t="shared" si="105"/>
        <v>42.34742666666591</v>
      </c>
      <c r="K476" s="76">
        <f t="shared" si="106"/>
        <v>13.087263333333333</v>
      </c>
      <c r="L476" s="28">
        <f t="shared" si="98"/>
        <v>44.323496516685864</v>
      </c>
      <c r="M476" s="93">
        <f t="shared" si="107"/>
        <v>148311870.45713156</v>
      </c>
      <c r="N476" s="37">
        <f t="shared" si="108"/>
        <v>402332.9657055644</v>
      </c>
      <c r="O476" s="34">
        <f t="shared" si="99"/>
        <v>14.930620776179971</v>
      </c>
      <c r="P476" s="72">
        <f t="shared" si="110"/>
        <v>0.2664153873776218</v>
      </c>
      <c r="Q476" s="74">
        <f t="shared" si="100"/>
        <v>38.51668832701701</v>
      </c>
      <c r="R476" s="68">
        <f t="shared" si="101"/>
        <v>53.44730910319698</v>
      </c>
      <c r="S476" s="80">
        <f t="shared" si="102"/>
        <v>23.586067550837036</v>
      </c>
      <c r="T476" s="83">
        <f t="shared" si="103"/>
        <v>679.6358340320867</v>
      </c>
      <c r="U476" s="87">
        <f t="shared" si="109"/>
        <v>1747.4188903320953</v>
      </c>
    </row>
    <row r="477" spans="1:21" ht="12.75">
      <c r="A477" s="41">
        <v>39145</v>
      </c>
      <c r="B477" s="42">
        <v>0.03506375227686703</v>
      </c>
      <c r="C477" s="43">
        <f t="shared" si="104"/>
        <v>1.035063752276867</v>
      </c>
      <c r="D477" s="17">
        <v>162.95938041666665</v>
      </c>
      <c r="E477" s="18">
        <v>-0.00020894444444444443</v>
      </c>
      <c r="F477" s="62">
        <v>0.99140371</v>
      </c>
      <c r="G477" s="17">
        <v>163.6689996388889</v>
      </c>
      <c r="H477" s="18">
        <v>0.21752566666666667</v>
      </c>
      <c r="I477" s="64">
        <v>63.08009485</v>
      </c>
      <c r="J477" s="27">
        <f t="shared" si="105"/>
        <v>42.57715333333465</v>
      </c>
      <c r="K477" s="76">
        <f t="shared" si="106"/>
        <v>13.064076666666667</v>
      </c>
      <c r="L477" s="28">
        <f t="shared" si="98"/>
        <v>44.536225238497465</v>
      </c>
      <c r="M477" s="93">
        <f t="shared" si="107"/>
        <v>148311883.92093992</v>
      </c>
      <c r="N477" s="37">
        <f t="shared" si="108"/>
        <v>402333.676166579</v>
      </c>
      <c r="O477" s="34">
        <f t="shared" si="99"/>
        <v>14.930594411271388</v>
      </c>
      <c r="P477" s="72">
        <f t="shared" si="110"/>
        <v>0.2664153631921589</v>
      </c>
      <c r="Q477" s="74">
        <f t="shared" si="100"/>
        <v>38.516637131082675</v>
      </c>
      <c r="R477" s="68">
        <f t="shared" si="101"/>
        <v>53.44723154235406</v>
      </c>
      <c r="S477" s="80">
        <f t="shared" si="102"/>
        <v>23.58604271981129</v>
      </c>
      <c r="T477" s="83">
        <f t="shared" si="103"/>
        <v>704.5410712296616</v>
      </c>
      <c r="U477" s="87">
        <f t="shared" si="109"/>
        <v>1747.4188903286654</v>
      </c>
    </row>
    <row r="478" spans="1:21" ht="12.75">
      <c r="A478" s="41">
        <v>39145</v>
      </c>
      <c r="B478" s="42">
        <v>0.035416666666666666</v>
      </c>
      <c r="C478" s="43">
        <f t="shared" si="104"/>
        <v>1.0354166666666667</v>
      </c>
      <c r="D478" s="17">
        <v>162.95972841666668</v>
      </c>
      <c r="E478" s="18">
        <v>-0.00020891666666666666</v>
      </c>
      <c r="F478" s="62">
        <v>0.9914038</v>
      </c>
      <c r="G478" s="17">
        <v>163.67317633333332</v>
      </c>
      <c r="H478" s="18">
        <v>0.21713922222222223</v>
      </c>
      <c r="I478" s="64">
        <v>63.08020623</v>
      </c>
      <c r="J478" s="27">
        <f t="shared" si="105"/>
        <v>42.806874999998286</v>
      </c>
      <c r="K478" s="76">
        <f t="shared" si="106"/>
        <v>13.040888333333335</v>
      </c>
      <c r="L478" s="28">
        <f t="shared" si="98"/>
        <v>44.74912877391387</v>
      </c>
      <c r="M478" s="93">
        <f t="shared" si="107"/>
        <v>148311897.38474828</v>
      </c>
      <c r="N478" s="37">
        <f t="shared" si="108"/>
        <v>402334.3865638122</v>
      </c>
      <c r="O478" s="34">
        <f t="shared" si="99"/>
        <v>14.930568048822803</v>
      </c>
      <c r="P478" s="72">
        <f t="shared" si="110"/>
        <v>0.2664153390067003</v>
      </c>
      <c r="Q478" s="74">
        <f t="shared" si="100"/>
        <v>38.51658618879373</v>
      </c>
      <c r="R478" s="68">
        <f t="shared" si="101"/>
        <v>53.44715423761653</v>
      </c>
      <c r="S478" s="80">
        <f t="shared" si="102"/>
        <v>23.58601813997093</v>
      </c>
      <c r="T478" s="83">
        <f t="shared" si="103"/>
        <v>729.4668243148435</v>
      </c>
      <c r="U478" s="87">
        <f t="shared" si="109"/>
        <v>1747.4188903252357</v>
      </c>
    </row>
    <row r="479" spans="1:21" ht="12.75">
      <c r="A479" s="41">
        <v>39145</v>
      </c>
      <c r="B479" s="42">
        <v>0.035758196721311475</v>
      </c>
      <c r="C479" s="43">
        <f t="shared" si="104"/>
        <v>1.0357581967213114</v>
      </c>
      <c r="D479" s="17">
        <v>162.96007638888887</v>
      </c>
      <c r="E479" s="18">
        <v>-0.00020891666666666666</v>
      </c>
      <c r="F479" s="62">
        <v>0.99140388</v>
      </c>
      <c r="G479" s="17">
        <v>163.67735305555556</v>
      </c>
      <c r="H479" s="18">
        <v>0.21675280555555557</v>
      </c>
      <c r="I479" s="64">
        <v>63.0803176</v>
      </c>
      <c r="J479" s="27">
        <f t="shared" si="105"/>
        <v>43.0366000000015</v>
      </c>
      <c r="K479" s="76">
        <f t="shared" si="106"/>
        <v>13.017703333333333</v>
      </c>
      <c r="L479" s="28">
        <f t="shared" si="98"/>
        <v>44.962213989452366</v>
      </c>
      <c r="M479" s="93">
        <f t="shared" si="107"/>
        <v>148311909.35257792</v>
      </c>
      <c r="N479" s="37">
        <f t="shared" si="108"/>
        <v>402335.096897264</v>
      </c>
      <c r="O479" s="34">
        <f t="shared" si="99"/>
        <v>14.930541688834195</v>
      </c>
      <c r="P479" s="72">
        <f t="shared" si="110"/>
        <v>0.26641531750851866</v>
      </c>
      <c r="Q479" s="74">
        <f t="shared" si="100"/>
        <v>38.516535340880736</v>
      </c>
      <c r="R479" s="68">
        <f t="shared" si="101"/>
        <v>53.44707702971493</v>
      </c>
      <c r="S479" s="80">
        <f t="shared" si="102"/>
        <v>23.58599365204654</v>
      </c>
      <c r="T479" s="83">
        <f t="shared" si="103"/>
        <v>754.4139155911043</v>
      </c>
      <c r="U479" s="87">
        <f t="shared" si="109"/>
        <v>1747.4188903221868</v>
      </c>
    </row>
    <row r="480" spans="1:21" ht="12.75">
      <c r="A480" s="41">
        <v>39145</v>
      </c>
      <c r="B480" s="42">
        <v>0.036111111111111115</v>
      </c>
      <c r="C480" s="43">
        <f t="shared" si="104"/>
        <v>1.0361111111111112</v>
      </c>
      <c r="D480" s="17">
        <v>162.9604243888889</v>
      </c>
      <c r="E480" s="18">
        <v>-0.00020888888888888888</v>
      </c>
      <c r="F480" s="62">
        <v>0.99140397</v>
      </c>
      <c r="G480" s="17">
        <v>163.68152972222222</v>
      </c>
      <c r="H480" s="18">
        <v>0.21636636111111113</v>
      </c>
      <c r="I480" s="64">
        <v>63.08042896</v>
      </c>
      <c r="J480" s="27">
        <f t="shared" si="105"/>
        <v>43.26631999999961</v>
      </c>
      <c r="K480" s="76">
        <f t="shared" si="106"/>
        <v>12.994515000000002</v>
      </c>
      <c r="L480" s="28">
        <f t="shared" si="98"/>
        <v>45.175468461510675</v>
      </c>
      <c r="M480" s="93">
        <f t="shared" si="107"/>
        <v>148311922.81638628</v>
      </c>
      <c r="N480" s="37">
        <f t="shared" si="108"/>
        <v>402335.8071669344</v>
      </c>
      <c r="O480" s="34">
        <f t="shared" si="99"/>
        <v>14.930515331305529</v>
      </c>
      <c r="P480" s="72">
        <f t="shared" si="110"/>
        <v>0.2664152933230684</v>
      </c>
      <c r="Q480" s="74">
        <f t="shared" si="100"/>
        <v>38.51648490770612</v>
      </c>
      <c r="R480" s="68">
        <f t="shared" si="101"/>
        <v>53.44700023901165</v>
      </c>
      <c r="S480" s="80">
        <f t="shared" si="102"/>
        <v>23.585969576400593</v>
      </c>
      <c r="T480" s="83">
        <f t="shared" si="103"/>
        <v>779.3808534793252</v>
      </c>
      <c r="U480" s="87">
        <f t="shared" si="109"/>
        <v>1747.4188903187571</v>
      </c>
    </row>
    <row r="481" spans="1:21" ht="12.75">
      <c r="A481" s="41">
        <v>39145</v>
      </c>
      <c r="B481" s="42">
        <v>0.036452641165755924</v>
      </c>
      <c r="C481" s="43">
        <f t="shared" si="104"/>
        <v>1.036452641165756</v>
      </c>
      <c r="D481" s="17">
        <v>162.96077236111108</v>
      </c>
      <c r="E481" s="18">
        <v>-0.0002088611111111111</v>
      </c>
      <c r="F481" s="62">
        <v>0.99140406</v>
      </c>
      <c r="G481" s="17">
        <v>163.68570641666668</v>
      </c>
      <c r="H481" s="18">
        <v>0.21597994444444446</v>
      </c>
      <c r="I481" s="64">
        <v>63.08054031</v>
      </c>
      <c r="J481" s="27">
        <f t="shared" si="105"/>
        <v>43.49604333333559</v>
      </c>
      <c r="K481" s="76">
        <f t="shared" si="106"/>
        <v>12.971328333333336</v>
      </c>
      <c r="L481" s="28">
        <f t="shared" si="98"/>
        <v>45.38889914803662</v>
      </c>
      <c r="M481" s="93">
        <f t="shared" si="107"/>
        <v>148311936.28019464</v>
      </c>
      <c r="N481" s="37">
        <f t="shared" si="108"/>
        <v>402336.51737282344</v>
      </c>
      <c r="O481" s="34">
        <f t="shared" si="99"/>
        <v>14.93048897623679</v>
      </c>
      <c r="P481" s="72">
        <f t="shared" si="110"/>
        <v>0.2664152691376226</v>
      </c>
      <c r="Q481" s="74">
        <f t="shared" si="100"/>
        <v>38.51643473001757</v>
      </c>
      <c r="R481" s="68">
        <f t="shared" si="101"/>
        <v>53.44692370625436</v>
      </c>
      <c r="S481" s="80">
        <f t="shared" si="102"/>
        <v>23.585945753780784</v>
      </c>
      <c r="T481" s="83">
        <f t="shared" si="103"/>
        <v>804.3684709806084</v>
      </c>
      <c r="U481" s="87">
        <f t="shared" si="109"/>
        <v>1747.4188903153272</v>
      </c>
    </row>
    <row r="482" spans="1:21" ht="12.75">
      <c r="A482" s="41">
        <v>39145</v>
      </c>
      <c r="B482" s="42">
        <v>0.03680555555555556</v>
      </c>
      <c r="C482" s="43">
        <f t="shared" si="104"/>
        <v>1.0368055555555555</v>
      </c>
      <c r="D482" s="17">
        <v>162.9611203611111</v>
      </c>
      <c r="E482" s="18">
        <v>-0.0002088611111111111</v>
      </c>
      <c r="F482" s="62">
        <v>0.99140414</v>
      </c>
      <c r="G482" s="17">
        <v>163.68988305555555</v>
      </c>
      <c r="H482" s="18">
        <v>0.21559350000000002</v>
      </c>
      <c r="I482" s="64">
        <v>63.08065166</v>
      </c>
      <c r="J482" s="27">
        <f t="shared" si="105"/>
        <v>43.72576166666647</v>
      </c>
      <c r="K482" s="76">
        <f t="shared" si="106"/>
        <v>12.948141666666668</v>
      </c>
      <c r="L482" s="28">
        <f t="shared" si="98"/>
        <v>45.60249515933742</v>
      </c>
      <c r="M482" s="93">
        <f t="shared" si="107"/>
        <v>148311948.24802428</v>
      </c>
      <c r="N482" s="37">
        <f t="shared" si="108"/>
        <v>402337.22757871245</v>
      </c>
      <c r="O482" s="34">
        <f t="shared" si="99"/>
        <v>14.930462621261091</v>
      </c>
      <c r="P482" s="72">
        <f t="shared" si="110"/>
        <v>0.2664152476394522</v>
      </c>
      <c r="Q482" s="74">
        <f t="shared" si="100"/>
        <v>38.51638463619817</v>
      </c>
      <c r="R482" s="68">
        <f t="shared" si="101"/>
        <v>53.44684725745926</v>
      </c>
      <c r="S482" s="80">
        <f t="shared" si="102"/>
        <v>23.585922014937076</v>
      </c>
      <c r="T482" s="83">
        <f t="shared" si="103"/>
        <v>829.3755137515236</v>
      </c>
      <c r="U482" s="87">
        <f t="shared" si="109"/>
        <v>1747.4188903122786</v>
      </c>
    </row>
    <row r="483" spans="1:21" ht="12.75">
      <c r="A483" s="41">
        <v>39145</v>
      </c>
      <c r="B483" s="42">
        <v>0.037147085610200366</v>
      </c>
      <c r="C483" s="43">
        <f t="shared" si="104"/>
        <v>1.0371470856102003</v>
      </c>
      <c r="D483" s="17">
        <v>162.9614683333333</v>
      </c>
      <c r="E483" s="18">
        <v>-0.00020883333333333333</v>
      </c>
      <c r="F483" s="62">
        <v>0.99140423</v>
      </c>
      <c r="G483" s="17">
        <v>163.69405969444446</v>
      </c>
      <c r="H483" s="18">
        <v>0.21520708333333335</v>
      </c>
      <c r="I483" s="64">
        <v>63.08076299</v>
      </c>
      <c r="J483" s="27">
        <f t="shared" si="105"/>
        <v>43.9554816666697</v>
      </c>
      <c r="K483" s="76">
        <f t="shared" si="106"/>
        <v>12.924955</v>
      </c>
      <c r="L483" s="28">
        <f t="shared" si="98"/>
        <v>45.81626050379897</v>
      </c>
      <c r="M483" s="93">
        <f t="shared" si="107"/>
        <v>148311961.71183264</v>
      </c>
      <c r="N483" s="37">
        <f t="shared" si="108"/>
        <v>402337.9376570386</v>
      </c>
      <c r="O483" s="34">
        <f t="shared" si="99"/>
        <v>14.930436271112127</v>
      </c>
      <c r="P483" s="72">
        <f t="shared" si="110"/>
        <v>0.26641522345401464</v>
      </c>
      <c r="Q483" s="74">
        <f t="shared" si="100"/>
        <v>38.51633496727654</v>
      </c>
      <c r="R483" s="68">
        <f t="shared" si="101"/>
        <v>53.44677123838867</v>
      </c>
      <c r="S483" s="80">
        <f t="shared" si="102"/>
        <v>23.585898696164413</v>
      </c>
      <c r="T483" s="83">
        <f t="shared" si="103"/>
        <v>854.4024107571013</v>
      </c>
      <c r="U483" s="87">
        <f t="shared" si="109"/>
        <v>1747.4188903088489</v>
      </c>
    </row>
    <row r="484" spans="1:21" ht="12.75">
      <c r="A484" s="41">
        <v>39145</v>
      </c>
      <c r="B484" s="42">
        <v>0.0375</v>
      </c>
      <c r="C484" s="43">
        <f t="shared" si="104"/>
        <v>1.0375</v>
      </c>
      <c r="D484" s="17">
        <v>162.96181633333333</v>
      </c>
      <c r="E484" s="18">
        <v>-0.00020880555555555556</v>
      </c>
      <c r="F484" s="62">
        <v>0.99140431</v>
      </c>
      <c r="G484" s="17">
        <v>163.69823633333334</v>
      </c>
      <c r="H484" s="18">
        <v>0.21482063888888892</v>
      </c>
      <c r="I484" s="64">
        <v>63.08087432</v>
      </c>
      <c r="J484" s="27">
        <f t="shared" si="105"/>
        <v>44.18520000000058</v>
      </c>
      <c r="K484" s="76">
        <f t="shared" si="106"/>
        <v>12.901766666666669</v>
      </c>
      <c r="L484" s="28">
        <f t="shared" si="98"/>
        <v>46.030189180418354</v>
      </c>
      <c r="M484" s="93">
        <f t="shared" si="107"/>
        <v>148311973.6796623</v>
      </c>
      <c r="N484" s="37">
        <f t="shared" si="108"/>
        <v>402338.6477353648</v>
      </c>
      <c r="O484" s="34">
        <f t="shared" si="99"/>
        <v>14.930409921056173</v>
      </c>
      <c r="P484" s="72">
        <f t="shared" si="110"/>
        <v>0.26641520195585155</v>
      </c>
      <c r="Q484" s="74">
        <f t="shared" si="100"/>
        <v>38.516285382785874</v>
      </c>
      <c r="R484" s="68">
        <f t="shared" si="101"/>
        <v>53.44669530384205</v>
      </c>
      <c r="S484" s="80">
        <f t="shared" si="102"/>
        <v>23.5858754617297</v>
      </c>
      <c r="T484" s="83">
        <f t="shared" si="103"/>
        <v>879.448499727564</v>
      </c>
      <c r="U484" s="87">
        <f t="shared" si="109"/>
        <v>1747.4188903058</v>
      </c>
    </row>
    <row r="485" spans="1:21" ht="12.75">
      <c r="A485" s="41">
        <v>39145</v>
      </c>
      <c r="B485" s="42">
        <v>0.03784153005464481</v>
      </c>
      <c r="C485" s="43">
        <f t="shared" si="104"/>
        <v>1.0378415300546449</v>
      </c>
      <c r="D485" s="17">
        <v>162.96216430555552</v>
      </c>
      <c r="E485" s="18">
        <v>-0.00020880555555555556</v>
      </c>
      <c r="F485" s="62">
        <v>0.9914044</v>
      </c>
      <c r="G485" s="17">
        <v>163.70241294444443</v>
      </c>
      <c r="H485" s="18">
        <v>0.21443422222222222</v>
      </c>
      <c r="I485" s="64">
        <v>63.08098563</v>
      </c>
      <c r="J485" s="27">
        <f t="shared" si="105"/>
        <v>44.41491833333487</v>
      </c>
      <c r="K485" s="76">
        <f t="shared" si="106"/>
        <v>12.878581666666665</v>
      </c>
      <c r="L485" s="28">
        <f t="shared" si="98"/>
        <v>46.24428189328339</v>
      </c>
      <c r="M485" s="93">
        <f t="shared" si="107"/>
        <v>148311987.14347062</v>
      </c>
      <c r="N485" s="37">
        <f t="shared" si="108"/>
        <v>402339.35768612823</v>
      </c>
      <c r="O485" s="34">
        <f t="shared" si="99"/>
        <v>14.930383575826884</v>
      </c>
      <c r="P485" s="72">
        <f t="shared" si="110"/>
        <v>0.2664151777704224</v>
      </c>
      <c r="Q485" s="74">
        <f t="shared" si="100"/>
        <v>38.51623622305267</v>
      </c>
      <c r="R485" s="68">
        <f t="shared" si="101"/>
        <v>53.44661979887955</v>
      </c>
      <c r="S485" s="80">
        <f t="shared" si="102"/>
        <v>23.58585264722579</v>
      </c>
      <c r="T485" s="83">
        <f t="shared" si="103"/>
        <v>904.513822949224</v>
      </c>
      <c r="U485" s="87">
        <f t="shared" si="109"/>
        <v>1747.4188903023703</v>
      </c>
    </row>
    <row r="486" spans="1:21" ht="12.75">
      <c r="A486" s="41">
        <v>39145</v>
      </c>
      <c r="B486" s="42">
        <v>0.03819444444444444</v>
      </c>
      <c r="C486" s="43">
        <f t="shared" si="104"/>
        <v>1.0381944444444444</v>
      </c>
      <c r="D486" s="17">
        <v>162.96251230555555</v>
      </c>
      <c r="E486" s="18">
        <v>-0.00020877777777777778</v>
      </c>
      <c r="F486" s="62">
        <v>0.99140449</v>
      </c>
      <c r="G486" s="17">
        <v>163.70658952777777</v>
      </c>
      <c r="H486" s="18">
        <v>0.21404777777777778</v>
      </c>
      <c r="I486" s="64">
        <v>63.08109694</v>
      </c>
      <c r="J486" s="27">
        <f t="shared" si="105"/>
        <v>44.64463333333299</v>
      </c>
      <c r="K486" s="76">
        <f t="shared" si="106"/>
        <v>12.855393333333334</v>
      </c>
      <c r="L486" s="28">
        <f t="shared" si="98"/>
        <v>46.45853132187827</v>
      </c>
      <c r="M486" s="93">
        <f t="shared" si="107"/>
        <v>148312000.60727897</v>
      </c>
      <c r="N486" s="37">
        <f t="shared" si="108"/>
        <v>402340.0676368916</v>
      </c>
      <c r="O486" s="34">
        <f t="shared" si="99"/>
        <v>14.930357230690566</v>
      </c>
      <c r="P486" s="72">
        <f t="shared" si="110"/>
        <v>0.2664151535849975</v>
      </c>
      <c r="Q486" s="74">
        <f t="shared" si="100"/>
        <v>38.51618730850833</v>
      </c>
      <c r="R486" s="68">
        <f t="shared" si="101"/>
        <v>53.4465445391989</v>
      </c>
      <c r="S486" s="80">
        <f t="shared" si="102"/>
        <v>23.58583007781776</v>
      </c>
      <c r="T486" s="83">
        <f t="shared" si="103"/>
        <v>929.5975448906966</v>
      </c>
      <c r="U486" s="87">
        <f t="shared" si="109"/>
        <v>1747.4188902989404</v>
      </c>
    </row>
    <row r="487" spans="1:21" ht="12.75">
      <c r="A487" s="41">
        <v>39145</v>
      </c>
      <c r="B487" s="42">
        <v>0.03853597449908925</v>
      </c>
      <c r="C487" s="43">
        <f t="shared" si="104"/>
        <v>1.0385359744990892</v>
      </c>
      <c r="D487" s="17">
        <v>162.9628602777778</v>
      </c>
      <c r="E487" s="18">
        <v>-0.00020874999999999998</v>
      </c>
      <c r="F487" s="62">
        <v>0.99140457</v>
      </c>
      <c r="G487" s="17">
        <v>163.7107661111111</v>
      </c>
      <c r="H487" s="18">
        <v>0.21366136111111111</v>
      </c>
      <c r="I487" s="64">
        <v>63.08120824</v>
      </c>
      <c r="J487" s="27">
        <f t="shared" si="105"/>
        <v>44.874349999998344</v>
      </c>
      <c r="K487" s="76">
        <f t="shared" si="106"/>
        <v>12.832206666666668</v>
      </c>
      <c r="L487" s="28">
        <f t="shared" si="98"/>
        <v>46.672941445692146</v>
      </c>
      <c r="M487" s="93">
        <f t="shared" si="107"/>
        <v>148312012.57510865</v>
      </c>
      <c r="N487" s="37">
        <f t="shared" si="108"/>
        <v>402340.7775238736</v>
      </c>
      <c r="O487" s="34">
        <f t="shared" si="99"/>
        <v>14.930330888014037</v>
      </c>
      <c r="P487" s="72">
        <f t="shared" si="110"/>
        <v>0.26641513208684575</v>
      </c>
      <c r="Q487" s="74">
        <f t="shared" si="100"/>
        <v>38.51613848790519</v>
      </c>
      <c r="R487" s="68">
        <f t="shared" si="101"/>
        <v>53.44646937591922</v>
      </c>
      <c r="S487" s="80">
        <f t="shared" si="102"/>
        <v>23.58580759989115</v>
      </c>
      <c r="T487" s="83">
        <f t="shared" si="103"/>
        <v>954.7001488665564</v>
      </c>
      <c r="U487" s="87">
        <f t="shared" si="109"/>
        <v>1747.4188902958917</v>
      </c>
    </row>
    <row r="488" spans="1:21" ht="12.75">
      <c r="A488" s="41">
        <v>39145</v>
      </c>
      <c r="B488" s="42">
        <v>0.03888888888888889</v>
      </c>
      <c r="C488" s="43">
        <f t="shared" si="104"/>
        <v>1.038888888888889</v>
      </c>
      <c r="D488" s="17">
        <v>162.96320827777777</v>
      </c>
      <c r="E488" s="18">
        <v>-0.00020874999999999998</v>
      </c>
      <c r="F488" s="62">
        <v>0.99140466</v>
      </c>
      <c r="G488" s="17">
        <v>163.71494269444443</v>
      </c>
      <c r="H488" s="18">
        <v>0.21327491666666668</v>
      </c>
      <c r="I488" s="64">
        <v>63.08131952</v>
      </c>
      <c r="J488" s="27">
        <f t="shared" si="105"/>
        <v>45.10406499999988</v>
      </c>
      <c r="K488" s="76">
        <f t="shared" si="106"/>
        <v>12.80902</v>
      </c>
      <c r="L488" s="28">
        <f t="shared" si="98"/>
        <v>46.88750642053135</v>
      </c>
      <c r="M488" s="93">
        <f t="shared" si="107"/>
        <v>148312026.038917</v>
      </c>
      <c r="N488" s="37">
        <f t="shared" si="108"/>
        <v>402341.4872832928</v>
      </c>
      <c r="O488" s="34">
        <f t="shared" si="99"/>
        <v>14.930304550164076</v>
      </c>
      <c r="P488" s="72">
        <f t="shared" si="110"/>
        <v>0.2664151079014291</v>
      </c>
      <c r="Q488" s="74">
        <f t="shared" si="100"/>
        <v>38.516090091509845</v>
      </c>
      <c r="R488" s="68">
        <f t="shared" si="101"/>
        <v>53.44639464167392</v>
      </c>
      <c r="S488" s="80">
        <f t="shared" si="102"/>
        <v>23.58578554134577</v>
      </c>
      <c r="T488" s="83">
        <f t="shared" si="103"/>
        <v>979.8209120243673</v>
      </c>
      <c r="U488" s="87">
        <f t="shared" si="109"/>
        <v>1747.418890292462</v>
      </c>
    </row>
    <row r="489" spans="1:21" ht="12.75">
      <c r="A489" s="41">
        <v>39145</v>
      </c>
      <c r="B489" s="42">
        <v>0.0392304189435337</v>
      </c>
      <c r="C489" s="43">
        <f t="shared" si="104"/>
        <v>1.0392304189435337</v>
      </c>
      <c r="D489" s="17">
        <v>162.96355625</v>
      </c>
      <c r="E489" s="18">
        <v>-0.0002087222222222222</v>
      </c>
      <c r="F489" s="62">
        <v>0.99140475</v>
      </c>
      <c r="G489" s="17">
        <v>163.71911922222222</v>
      </c>
      <c r="H489" s="18">
        <v>0.2128885</v>
      </c>
      <c r="I489" s="64">
        <v>63.0814308</v>
      </c>
      <c r="J489" s="27">
        <f t="shared" si="105"/>
        <v>45.333778333332475</v>
      </c>
      <c r="K489" s="76">
        <f t="shared" si="106"/>
        <v>12.785833333333334</v>
      </c>
      <c r="L489" s="28">
        <f t="shared" si="98"/>
        <v>47.10222410582511</v>
      </c>
      <c r="M489" s="93">
        <f t="shared" si="107"/>
        <v>148312039.50272533</v>
      </c>
      <c r="N489" s="37">
        <f t="shared" si="108"/>
        <v>402342.197042712</v>
      </c>
      <c r="O489" s="34">
        <f t="shared" si="99"/>
        <v>14.930278212407034</v>
      </c>
      <c r="P489" s="72">
        <f t="shared" si="110"/>
        <v>0.266415083716017</v>
      </c>
      <c r="Q489" s="74">
        <f t="shared" si="100"/>
        <v>38.516041940831215</v>
      </c>
      <c r="R489" s="68">
        <f t="shared" si="101"/>
        <v>53.44632015323825</v>
      </c>
      <c r="S489" s="80">
        <f t="shared" si="102"/>
        <v>23.585763728424183</v>
      </c>
      <c r="T489" s="83">
        <f t="shared" si="103"/>
        <v>1004.9596049991487</v>
      </c>
      <c r="U489" s="87">
        <f t="shared" si="109"/>
        <v>1747.418890289032</v>
      </c>
    </row>
    <row r="490" spans="1:21" ht="12.75">
      <c r="A490" s="41">
        <v>39145</v>
      </c>
      <c r="B490" s="42">
        <v>0.03958333333333333</v>
      </c>
      <c r="C490" s="43">
        <f t="shared" si="104"/>
        <v>1.0395833333333333</v>
      </c>
      <c r="D490" s="17">
        <v>162.96390424999998</v>
      </c>
      <c r="E490" s="18">
        <v>-0.00020869444444444443</v>
      </c>
      <c r="F490" s="62">
        <v>0.99140483</v>
      </c>
      <c r="G490" s="17">
        <v>163.7232957777778</v>
      </c>
      <c r="H490" s="18">
        <v>0.21250208333333334</v>
      </c>
      <c r="I490" s="64">
        <v>63.08154207</v>
      </c>
      <c r="J490" s="27">
        <f t="shared" si="105"/>
        <v>45.56349166666848</v>
      </c>
      <c r="K490" s="76">
        <f t="shared" si="106"/>
        <v>12.762646666666667</v>
      </c>
      <c r="L490" s="28">
        <f t="shared" si="98"/>
        <v>47.31709400328632</v>
      </c>
      <c r="M490" s="93">
        <f t="shared" si="107"/>
        <v>148312051.470555</v>
      </c>
      <c r="N490" s="37">
        <f t="shared" si="108"/>
        <v>402342.9067383498</v>
      </c>
      <c r="O490" s="34">
        <f t="shared" si="99"/>
        <v>14.930251877109697</v>
      </c>
      <c r="P490" s="72">
        <f t="shared" si="110"/>
        <v>0.26641506221787653</v>
      </c>
      <c r="Q490" s="74">
        <f t="shared" si="100"/>
        <v>38.51599388364547</v>
      </c>
      <c r="R490" s="68">
        <f t="shared" si="101"/>
        <v>53.44624576075517</v>
      </c>
      <c r="S490" s="80">
        <f t="shared" si="102"/>
        <v>23.585742006535774</v>
      </c>
      <c r="T490" s="83">
        <f t="shared" si="103"/>
        <v>1030.1161871106524</v>
      </c>
      <c r="U490" s="87">
        <f t="shared" si="109"/>
        <v>1747.4188902859835</v>
      </c>
    </row>
    <row r="491" spans="1:21" ht="12.75">
      <c r="A491" s="41">
        <v>39145</v>
      </c>
      <c r="B491" s="42">
        <v>0.03992486338797814</v>
      </c>
      <c r="C491" s="43">
        <f t="shared" si="104"/>
        <v>1.039924863387978</v>
      </c>
      <c r="D491" s="17">
        <v>162.96425222222223</v>
      </c>
      <c r="E491" s="18">
        <v>-0.00020869444444444443</v>
      </c>
      <c r="F491" s="62">
        <v>0.99140492</v>
      </c>
      <c r="G491" s="17">
        <v>163.72747211111113</v>
      </c>
      <c r="H491" s="18">
        <v>0.2121156388888889</v>
      </c>
      <c r="I491" s="64">
        <v>63.08165333</v>
      </c>
      <c r="J491" s="27">
        <f t="shared" si="105"/>
        <v>45.793193333333875</v>
      </c>
      <c r="K491" s="76">
        <f t="shared" si="106"/>
        <v>12.739460000000001</v>
      </c>
      <c r="L491" s="28">
        <f t="shared" si="98"/>
        <v>47.532102808908704</v>
      </c>
      <c r="M491" s="93">
        <f t="shared" si="107"/>
        <v>148312064.93436334</v>
      </c>
      <c r="N491" s="37">
        <f t="shared" si="108"/>
        <v>402343.61637020623</v>
      </c>
      <c r="O491" s="34">
        <f t="shared" si="99"/>
        <v>14.930225544272052</v>
      </c>
      <c r="P491" s="72">
        <f t="shared" si="110"/>
        <v>0.2664150380324727</v>
      </c>
      <c r="Q491" s="74">
        <f t="shared" si="100"/>
        <v>38.51594623990344</v>
      </c>
      <c r="R491" s="68">
        <f t="shared" si="101"/>
        <v>53.44617178417549</v>
      </c>
      <c r="S491" s="80">
        <f t="shared" si="102"/>
        <v>23.58572069563139</v>
      </c>
      <c r="T491" s="83">
        <f t="shared" si="103"/>
        <v>1055.2890637336122</v>
      </c>
      <c r="U491" s="87">
        <f t="shared" si="109"/>
        <v>1747.4188902825535</v>
      </c>
    </row>
    <row r="492" spans="1:21" ht="12.75">
      <c r="A492" s="41">
        <v>39145</v>
      </c>
      <c r="B492" s="42">
        <v>0.04027777777777778</v>
      </c>
      <c r="C492" s="43">
        <f t="shared" si="104"/>
        <v>1.0402777777777779</v>
      </c>
      <c r="D492" s="17">
        <v>162.9646002222222</v>
      </c>
      <c r="E492" s="18">
        <v>-0.00020866666666666665</v>
      </c>
      <c r="F492" s="62">
        <v>0.99140501</v>
      </c>
      <c r="G492" s="17">
        <v>163.73164861111113</v>
      </c>
      <c r="H492" s="18">
        <v>0.21172922222222224</v>
      </c>
      <c r="I492" s="64">
        <v>63.08176458</v>
      </c>
      <c r="J492" s="27">
        <f t="shared" si="105"/>
        <v>46.02290333333542</v>
      </c>
      <c r="K492" s="76">
        <f t="shared" si="106"/>
        <v>12.716273333333334</v>
      </c>
      <c r="L492" s="28">
        <f t="shared" si="98"/>
        <v>47.7472677554894</v>
      </c>
      <c r="M492" s="93">
        <f t="shared" si="107"/>
        <v>148312078.3981717</v>
      </c>
      <c r="N492" s="37">
        <f t="shared" si="108"/>
        <v>402344.3259382812</v>
      </c>
      <c r="O492" s="34">
        <f t="shared" si="99"/>
        <v>14.93019921389406</v>
      </c>
      <c r="P492" s="72">
        <f t="shared" si="110"/>
        <v>0.2664150138470731</v>
      </c>
      <c r="Q492" s="74">
        <f t="shared" si="100"/>
        <v>38.515898852605005</v>
      </c>
      <c r="R492" s="68">
        <f t="shared" si="101"/>
        <v>53.44609806649906</v>
      </c>
      <c r="S492" s="80">
        <f t="shared" si="102"/>
        <v>23.585699638710945</v>
      </c>
      <c r="T492" s="83">
        <f t="shared" si="103"/>
        <v>1080.4802702089</v>
      </c>
      <c r="U492" s="87">
        <f t="shared" si="109"/>
        <v>1747.418890279124</v>
      </c>
    </row>
    <row r="493" spans="1:21" ht="12.75">
      <c r="A493" s="41">
        <v>39145</v>
      </c>
      <c r="B493" s="42">
        <v>0.04061930783242259</v>
      </c>
      <c r="C493" s="43">
        <f t="shared" si="104"/>
        <v>1.0406193078324226</v>
      </c>
      <c r="D493" s="17">
        <v>162.96494819444445</v>
      </c>
      <c r="E493" s="18">
        <v>-0.00020863888888888888</v>
      </c>
      <c r="F493" s="62">
        <v>0.99140509</v>
      </c>
      <c r="G493" s="17">
        <v>163.7358251111111</v>
      </c>
      <c r="H493" s="18">
        <v>0.2113427777777778</v>
      </c>
      <c r="I493" s="64">
        <v>63.08187583</v>
      </c>
      <c r="J493" s="27">
        <f t="shared" si="105"/>
        <v>46.25261499999908</v>
      </c>
      <c r="K493" s="76">
        <f t="shared" si="106"/>
        <v>12.693085000000002</v>
      </c>
      <c r="L493" s="28">
        <f t="shared" si="98"/>
        <v>47.96257999134883</v>
      </c>
      <c r="M493" s="93">
        <f t="shared" si="107"/>
        <v>148312090.36600134</v>
      </c>
      <c r="N493" s="37">
        <f t="shared" si="108"/>
        <v>402345.0355063562</v>
      </c>
      <c r="O493" s="34">
        <f t="shared" si="99"/>
        <v>14.93017288360894</v>
      </c>
      <c r="P493" s="72">
        <f t="shared" si="110"/>
        <v>0.26641499234894395</v>
      </c>
      <c r="Q493" s="74">
        <f t="shared" si="100"/>
        <v>38.51585155041061</v>
      </c>
      <c r="R493" s="68">
        <f t="shared" si="101"/>
        <v>53.44602443401955</v>
      </c>
      <c r="S493" s="80">
        <f t="shared" si="102"/>
        <v>23.58567866680167</v>
      </c>
      <c r="T493" s="83">
        <f t="shared" si="103"/>
        <v>1105.6887907033552</v>
      </c>
      <c r="U493" s="87">
        <f t="shared" si="109"/>
        <v>1747.4188902760752</v>
      </c>
    </row>
    <row r="494" spans="1:21" ht="12.75">
      <c r="A494" s="41">
        <v>39145</v>
      </c>
      <c r="B494" s="42">
        <v>0.04097222222222222</v>
      </c>
      <c r="C494" s="43">
        <f t="shared" si="104"/>
        <v>1.0409722222222222</v>
      </c>
      <c r="D494" s="17">
        <v>162.96529619444442</v>
      </c>
      <c r="E494" s="18">
        <v>-0.00020863888888888888</v>
      </c>
      <c r="F494" s="62">
        <v>0.99140518</v>
      </c>
      <c r="G494" s="17">
        <v>163.7400015833333</v>
      </c>
      <c r="H494" s="18">
        <v>0.21095636111111113</v>
      </c>
      <c r="I494" s="64">
        <v>63.08198706</v>
      </c>
      <c r="J494" s="27">
        <f t="shared" si="105"/>
        <v>46.4823233333334</v>
      </c>
      <c r="K494" s="76">
        <f t="shared" si="106"/>
        <v>12.669900000000002</v>
      </c>
      <c r="L494" s="28">
        <f t="shared" si="98"/>
        <v>48.17803405886277</v>
      </c>
      <c r="M494" s="93">
        <f t="shared" si="107"/>
        <v>148312103.8298097</v>
      </c>
      <c r="N494" s="37">
        <f t="shared" si="108"/>
        <v>402345.74494686845</v>
      </c>
      <c r="O494" s="34">
        <f t="shared" si="99"/>
        <v>14.930146558150197</v>
      </c>
      <c r="P494" s="72">
        <f t="shared" si="110"/>
        <v>0.26641496816355276</v>
      </c>
      <c r="Q494" s="74">
        <f t="shared" si="100"/>
        <v>38.515804672238644</v>
      </c>
      <c r="R494" s="68">
        <f t="shared" si="101"/>
        <v>53.44595123038884</v>
      </c>
      <c r="S494" s="80">
        <f t="shared" si="102"/>
        <v>23.585658114088446</v>
      </c>
      <c r="T494" s="83">
        <f t="shared" si="103"/>
        <v>1130.913946389578</v>
      </c>
      <c r="U494" s="87">
        <f t="shared" si="109"/>
        <v>1747.4188902726455</v>
      </c>
    </row>
    <row r="495" spans="1:21" ht="12.75">
      <c r="A495" s="41">
        <v>39145</v>
      </c>
      <c r="B495" s="42">
        <v>0.04131375227686703</v>
      </c>
      <c r="C495" s="43">
        <f t="shared" si="104"/>
        <v>1.041313752276867</v>
      </c>
      <c r="D495" s="17">
        <v>162.96564416666666</v>
      </c>
      <c r="E495" s="18">
        <v>-0.0002086111111111111</v>
      </c>
      <c r="F495" s="62">
        <v>0.99140526</v>
      </c>
      <c r="G495" s="17">
        <v>163.74417805555555</v>
      </c>
      <c r="H495" s="18">
        <v>0.2105699166666667</v>
      </c>
      <c r="I495" s="64">
        <v>63.08209829</v>
      </c>
      <c r="J495" s="27">
        <f t="shared" si="105"/>
        <v>46.71203333333324</v>
      </c>
      <c r="K495" s="76">
        <f t="shared" si="106"/>
        <v>12.646711666666668</v>
      </c>
      <c r="L495" s="28">
        <f t="shared" si="98"/>
        <v>48.39363109559605</v>
      </c>
      <c r="M495" s="93">
        <f t="shared" si="107"/>
        <v>148312115.79763934</v>
      </c>
      <c r="N495" s="37">
        <f t="shared" si="108"/>
        <v>402346.4543873806</v>
      </c>
      <c r="O495" s="34">
        <f t="shared" si="99"/>
        <v>14.93012023278429</v>
      </c>
      <c r="P495" s="72">
        <f t="shared" si="110"/>
        <v>0.2664149466654309</v>
      </c>
      <c r="Q495" s="74">
        <f t="shared" si="100"/>
        <v>38.515757879073064</v>
      </c>
      <c r="R495" s="68">
        <f t="shared" si="101"/>
        <v>53.445878111857354</v>
      </c>
      <c r="S495" s="80">
        <f t="shared" si="102"/>
        <v>23.585637646288774</v>
      </c>
      <c r="T495" s="83">
        <f t="shared" si="103"/>
        <v>1156.1559104146763</v>
      </c>
      <c r="U495" s="87">
        <f t="shared" si="109"/>
        <v>1747.418890269597</v>
      </c>
    </row>
    <row r="496" spans="1:21" ht="12.75">
      <c r="A496" s="41">
        <v>39145</v>
      </c>
      <c r="B496" s="42">
        <v>0.041666666666666664</v>
      </c>
      <c r="C496" s="43">
        <f t="shared" si="104"/>
        <v>1.0416666666666667</v>
      </c>
      <c r="D496" s="17">
        <v>162.96599216666664</v>
      </c>
      <c r="E496" s="18">
        <v>-0.00020858333333333333</v>
      </c>
      <c r="F496" s="62">
        <v>0.99140535</v>
      </c>
      <c r="G496" s="17">
        <v>163.74835449999998</v>
      </c>
      <c r="H496" s="18">
        <v>0.21018350000000002</v>
      </c>
      <c r="I496" s="64">
        <v>63.0822095</v>
      </c>
      <c r="J496" s="27">
        <f t="shared" si="105"/>
        <v>46.94174000000032</v>
      </c>
      <c r="K496" s="76">
        <f t="shared" si="106"/>
        <v>12.623525000000003</v>
      </c>
      <c r="L496" s="28">
        <f t="shared" si="98"/>
        <v>48.60936569758677</v>
      </c>
      <c r="M496" s="93">
        <f t="shared" si="107"/>
        <v>148312129.2614477</v>
      </c>
      <c r="N496" s="37">
        <f t="shared" si="108"/>
        <v>402347.16370033</v>
      </c>
      <c r="O496" s="34">
        <f t="shared" si="99"/>
        <v>14.930093912244695</v>
      </c>
      <c r="P496" s="72">
        <f t="shared" si="110"/>
        <v>0.26641492248004806</v>
      </c>
      <c r="Q496" s="74">
        <f t="shared" si="100"/>
        <v>38.5157115098209</v>
      </c>
      <c r="R496" s="68">
        <f t="shared" si="101"/>
        <v>53.4458054220656</v>
      </c>
      <c r="S496" s="80">
        <f t="shared" si="102"/>
        <v>23.58561759757621</v>
      </c>
      <c r="T496" s="83">
        <f t="shared" si="103"/>
        <v>1181.4140102121437</v>
      </c>
      <c r="U496" s="87">
        <f t="shared" si="109"/>
        <v>1747.418890266167</v>
      </c>
    </row>
    <row r="497" spans="1:21" ht="12.75">
      <c r="A497" s="41">
        <v>39145</v>
      </c>
      <c r="B497" s="42">
        <v>0.042008196721311473</v>
      </c>
      <c r="C497" s="43">
        <f t="shared" si="104"/>
        <v>1.0420081967213115</v>
      </c>
      <c r="D497" s="17">
        <v>162.96634013888888</v>
      </c>
      <c r="E497" s="18">
        <v>-0.00020858333333333333</v>
      </c>
      <c r="F497" s="62">
        <v>0.99140544</v>
      </c>
      <c r="G497" s="17">
        <v>163.75253091666667</v>
      </c>
      <c r="H497" s="18">
        <v>0.20979708333333336</v>
      </c>
      <c r="I497" s="64">
        <v>63.08232071</v>
      </c>
      <c r="J497" s="27">
        <f t="shared" si="105"/>
        <v>47.17144666666741</v>
      </c>
      <c r="K497" s="76">
        <f t="shared" si="106"/>
        <v>12.600340000000003</v>
      </c>
      <c r="L497" s="28">
        <f t="shared" si="98"/>
        <v>48.82523921238049</v>
      </c>
      <c r="M497" s="93">
        <f t="shared" si="107"/>
        <v>148312142.72525606</v>
      </c>
      <c r="N497" s="37">
        <f t="shared" si="108"/>
        <v>402347.8730132794</v>
      </c>
      <c r="O497" s="34">
        <f t="shared" si="99"/>
        <v>14.930067591797899</v>
      </c>
      <c r="P497" s="72">
        <f t="shared" si="110"/>
        <v>0.26641489829466947</v>
      </c>
      <c r="Q497" s="74">
        <f t="shared" si="100"/>
        <v>38.51566538671093</v>
      </c>
      <c r="R497" s="68">
        <f t="shared" si="101"/>
        <v>53.44573297850883</v>
      </c>
      <c r="S497" s="80">
        <f t="shared" si="102"/>
        <v>23.585597794913028</v>
      </c>
      <c r="T497" s="83">
        <f t="shared" si="103"/>
        <v>1206.6884246473282</v>
      </c>
      <c r="U497" s="87">
        <f t="shared" si="109"/>
        <v>1747.4188902627372</v>
      </c>
    </row>
    <row r="498" spans="1:21" ht="12.75">
      <c r="A498" s="41">
        <v>39145</v>
      </c>
      <c r="B498" s="42">
        <v>0.042361111111111106</v>
      </c>
      <c r="C498" s="43">
        <f t="shared" si="104"/>
        <v>1.042361111111111</v>
      </c>
      <c r="D498" s="17">
        <v>162.96668813888886</v>
      </c>
      <c r="E498" s="18">
        <v>-0.00020855555555555555</v>
      </c>
      <c r="F498" s="62">
        <v>0.99140552</v>
      </c>
      <c r="G498" s="17">
        <v>163.75670733333334</v>
      </c>
      <c r="H498" s="18">
        <v>0.2094106388888889</v>
      </c>
      <c r="I498" s="64">
        <v>63.08243191</v>
      </c>
      <c r="J498" s="27">
        <f t="shared" si="105"/>
        <v>47.401151666668966</v>
      </c>
      <c r="K498" s="76">
        <f t="shared" si="106"/>
        <v>12.577151666666666</v>
      </c>
      <c r="L498" s="28">
        <f t="shared" si="98"/>
        <v>49.041246910056785</v>
      </c>
      <c r="M498" s="93">
        <f t="shared" si="107"/>
        <v>148312154.6930857</v>
      </c>
      <c r="N498" s="37">
        <f t="shared" si="108"/>
        <v>402348.5822624474</v>
      </c>
      <c r="O498" s="34">
        <f t="shared" si="99"/>
        <v>14.930041273810627</v>
      </c>
      <c r="P498" s="72">
        <f t="shared" si="110"/>
        <v>0.26641487679655895</v>
      </c>
      <c r="Q498" s="74">
        <f t="shared" si="100"/>
        <v>38.5156193565197</v>
      </c>
      <c r="R498" s="68">
        <f t="shared" si="101"/>
        <v>53.44566063033032</v>
      </c>
      <c r="S498" s="80">
        <f t="shared" si="102"/>
        <v>23.585578082709073</v>
      </c>
      <c r="T498" s="83">
        <f t="shared" si="103"/>
        <v>1231.9786178207469</v>
      </c>
      <c r="U498" s="87">
        <f t="shared" si="109"/>
        <v>1747.4188902596884</v>
      </c>
    </row>
    <row r="499" spans="1:21" ht="12.75">
      <c r="A499" s="41">
        <v>39145</v>
      </c>
      <c r="B499" s="42">
        <v>0.042702641165755915</v>
      </c>
      <c r="C499" s="43">
        <f t="shared" si="104"/>
        <v>1.0427026411657558</v>
      </c>
      <c r="D499" s="17">
        <v>162.9670361111111</v>
      </c>
      <c r="E499" s="18">
        <v>-0.00020855555555555555</v>
      </c>
      <c r="F499" s="62">
        <v>0.99140561</v>
      </c>
      <c r="G499" s="17">
        <v>163.76088375</v>
      </c>
      <c r="H499" s="18">
        <v>0.20902422222222222</v>
      </c>
      <c r="I499" s="64">
        <v>63.0825431</v>
      </c>
      <c r="J499" s="27">
        <f t="shared" si="105"/>
        <v>47.630858333334345</v>
      </c>
      <c r="K499" s="76">
        <f t="shared" si="106"/>
        <v>12.553966666666666</v>
      </c>
      <c r="L499" s="28">
        <f t="shared" si="98"/>
        <v>49.25739192898499</v>
      </c>
      <c r="M499" s="93">
        <f t="shared" si="107"/>
        <v>148312168.15689406</v>
      </c>
      <c r="N499" s="37">
        <f t="shared" si="108"/>
        <v>402349.29144783405</v>
      </c>
      <c r="O499" s="34">
        <f t="shared" si="99"/>
        <v>14.93001495828285</v>
      </c>
      <c r="P499" s="72">
        <f t="shared" si="110"/>
        <v>0.2664148526111887</v>
      </c>
      <c r="Q499" s="74">
        <f t="shared" si="100"/>
        <v>38.515573742775175</v>
      </c>
      <c r="R499" s="68">
        <f t="shared" si="101"/>
        <v>53.44558870105803</v>
      </c>
      <c r="S499" s="80">
        <f t="shared" si="102"/>
        <v>23.585558784492324</v>
      </c>
      <c r="T499" s="83">
        <f t="shared" si="103"/>
        <v>1257.28491916018</v>
      </c>
      <c r="U499" s="87">
        <f t="shared" si="109"/>
        <v>1747.4188902562587</v>
      </c>
    </row>
    <row r="500" spans="1:21" ht="12.75">
      <c r="A500" s="41">
        <v>39145</v>
      </c>
      <c r="B500" s="42">
        <v>0.04305555555555556</v>
      </c>
      <c r="C500" s="43">
        <f t="shared" si="104"/>
        <v>1.0430555555555556</v>
      </c>
      <c r="D500" s="17">
        <v>162.9673840833333</v>
      </c>
      <c r="E500" s="18">
        <v>-0.00020852777777777777</v>
      </c>
      <c r="F500" s="62">
        <v>0.9914057</v>
      </c>
      <c r="G500" s="17">
        <v>163.76506013888888</v>
      </c>
      <c r="H500" s="18">
        <v>0.20863777777777778</v>
      </c>
      <c r="I500" s="64">
        <v>63.08265428</v>
      </c>
      <c r="J500" s="27">
        <f t="shared" si="105"/>
        <v>47.860563333335904</v>
      </c>
      <c r="K500" s="76">
        <f t="shared" si="106"/>
        <v>12.530778333333334</v>
      </c>
      <c r="L500" s="28">
        <f t="shared" si="98"/>
        <v>49.473667574807656</v>
      </c>
      <c r="M500" s="93">
        <f t="shared" si="107"/>
        <v>148312181.62070242</v>
      </c>
      <c r="N500" s="37">
        <f t="shared" si="108"/>
        <v>402350.0005694392</v>
      </c>
      <c r="O500" s="34">
        <f t="shared" si="99"/>
        <v>14.929988645214545</v>
      </c>
      <c r="P500" s="72">
        <f t="shared" si="110"/>
        <v>0.2664148284258229</v>
      </c>
      <c r="Q500" s="74">
        <f t="shared" si="100"/>
        <v>38.51552838315327</v>
      </c>
      <c r="R500" s="68">
        <f t="shared" si="101"/>
        <v>53.44551702836781</v>
      </c>
      <c r="S500" s="80">
        <f t="shared" si="102"/>
        <v>23.585539737938724</v>
      </c>
      <c r="T500" s="83">
        <f t="shared" si="103"/>
        <v>1282.6065640823908</v>
      </c>
      <c r="U500" s="87">
        <f t="shared" si="109"/>
        <v>1747.418890252829</v>
      </c>
    </row>
    <row r="501" spans="1:21" ht="12.75">
      <c r="A501" s="41">
        <v>39145</v>
      </c>
      <c r="B501" s="42">
        <v>0.043397085610200364</v>
      </c>
      <c r="C501" s="43">
        <f t="shared" si="104"/>
        <v>1.0433970856102004</v>
      </c>
      <c r="D501" s="17">
        <v>162.96773208333332</v>
      </c>
      <c r="E501" s="18">
        <v>-0.0002085</v>
      </c>
      <c r="F501" s="62">
        <v>0.99140578</v>
      </c>
      <c r="G501" s="17">
        <v>163.7692365</v>
      </c>
      <c r="H501" s="18">
        <v>0.20825136111111112</v>
      </c>
      <c r="I501" s="64">
        <v>63.08276545</v>
      </c>
      <c r="J501" s="27">
        <f t="shared" si="105"/>
        <v>48.090265000001295</v>
      </c>
      <c r="K501" s="76">
        <f t="shared" si="106"/>
        <v>12.507591666666666</v>
      </c>
      <c r="L501" s="28">
        <f t="shared" si="98"/>
        <v>49.69007176897478</v>
      </c>
      <c r="M501" s="93">
        <f t="shared" si="107"/>
        <v>148312193.58853206</v>
      </c>
      <c r="N501" s="37">
        <f t="shared" si="108"/>
        <v>402350.709627263</v>
      </c>
      <c r="O501" s="34">
        <f t="shared" si="99"/>
        <v>14.929962334605685</v>
      </c>
      <c r="P501" s="72">
        <f t="shared" si="110"/>
        <v>0.2664148069277236</v>
      </c>
      <c r="Q501" s="74">
        <f t="shared" si="100"/>
        <v>38.515483116361104</v>
      </c>
      <c r="R501" s="68">
        <f t="shared" si="101"/>
        <v>53.44544545096679</v>
      </c>
      <c r="S501" s="80">
        <f t="shared" si="102"/>
        <v>23.58552078175542</v>
      </c>
      <c r="T501" s="83">
        <f t="shared" si="103"/>
        <v>1307.9433281391048</v>
      </c>
      <c r="U501" s="87">
        <f t="shared" si="109"/>
        <v>1747.4188902497801</v>
      </c>
    </row>
    <row r="502" spans="1:21" ht="12.75">
      <c r="A502" s="41">
        <v>39145</v>
      </c>
      <c r="B502" s="42">
        <v>0.04375</v>
      </c>
      <c r="C502" s="43">
        <f t="shared" si="104"/>
        <v>1.04375</v>
      </c>
      <c r="D502" s="17">
        <v>162.9680800555555</v>
      </c>
      <c r="E502" s="18">
        <v>-0.0002085</v>
      </c>
      <c r="F502" s="62">
        <v>0.99140587</v>
      </c>
      <c r="G502" s="17">
        <v>163.77341286111113</v>
      </c>
      <c r="H502" s="18">
        <v>0.20786494444444445</v>
      </c>
      <c r="I502" s="64">
        <v>63.08287661</v>
      </c>
      <c r="J502" s="27">
        <f t="shared" si="105"/>
        <v>48.31996833333733</v>
      </c>
      <c r="K502" s="76">
        <f t="shared" si="106"/>
        <v>12.484406666666667</v>
      </c>
      <c r="L502" s="28">
        <f t="shared" si="98"/>
        <v>49.906607631930356</v>
      </c>
      <c r="M502" s="93">
        <f t="shared" si="107"/>
        <v>148312207.05234042</v>
      </c>
      <c r="N502" s="37">
        <f t="shared" si="108"/>
        <v>402351.41862130543</v>
      </c>
      <c r="O502" s="34">
        <f t="shared" si="99"/>
        <v>14.929936026456241</v>
      </c>
      <c r="P502" s="72">
        <f t="shared" si="110"/>
        <v>0.26641478274236613</v>
      </c>
      <c r="Q502" s="74">
        <f t="shared" si="100"/>
        <v>38.515438265915705</v>
      </c>
      <c r="R502" s="68">
        <f t="shared" si="101"/>
        <v>53.445374292371945</v>
      </c>
      <c r="S502" s="80">
        <f t="shared" si="102"/>
        <v>23.585502239459466</v>
      </c>
      <c r="T502" s="83">
        <f t="shared" si="103"/>
        <v>1333.2955386586636</v>
      </c>
      <c r="U502" s="87">
        <f t="shared" si="109"/>
        <v>1747.4188902463504</v>
      </c>
    </row>
    <row r="503" spans="1:21" ht="12.75">
      <c r="A503" s="41">
        <v>39145</v>
      </c>
      <c r="B503" s="42">
        <v>0.044091530054644806</v>
      </c>
      <c r="C503" s="43">
        <f t="shared" si="104"/>
        <v>1.0440915300546447</v>
      </c>
      <c r="D503" s="17">
        <v>162.96842805555553</v>
      </c>
      <c r="E503" s="18">
        <v>-0.0002084722222222222</v>
      </c>
      <c r="F503" s="62">
        <v>0.99140596</v>
      </c>
      <c r="G503" s="17">
        <v>163.77758919444446</v>
      </c>
      <c r="H503" s="18">
        <v>0.2074785</v>
      </c>
      <c r="I503" s="64">
        <v>63.08298776</v>
      </c>
      <c r="J503" s="27">
        <f t="shared" si="105"/>
        <v>48.54966833333549</v>
      </c>
      <c r="K503" s="76">
        <f t="shared" si="106"/>
        <v>12.461218333333335</v>
      </c>
      <c r="L503" s="28">
        <f t="shared" si="98"/>
        <v>50.12326739192032</v>
      </c>
      <c r="M503" s="93">
        <f t="shared" si="107"/>
        <v>148312220.51614878</v>
      </c>
      <c r="N503" s="37">
        <f t="shared" si="108"/>
        <v>402352.12755156646</v>
      </c>
      <c r="O503" s="34">
        <f t="shared" si="99"/>
        <v>14.929909720766195</v>
      </c>
      <c r="P503" s="72">
        <f t="shared" si="110"/>
        <v>0.2664147585570129</v>
      </c>
      <c r="Q503" s="74">
        <f t="shared" si="100"/>
        <v>38.515393669207725</v>
      </c>
      <c r="R503" s="68">
        <f t="shared" si="101"/>
        <v>53.44530338997392</v>
      </c>
      <c r="S503" s="80">
        <f t="shared" si="102"/>
        <v>23.585483948441528</v>
      </c>
      <c r="T503" s="83">
        <f t="shared" si="103"/>
        <v>1358.6623049781938</v>
      </c>
      <c r="U503" s="87">
        <f t="shared" si="109"/>
        <v>1747.4188902429207</v>
      </c>
    </row>
    <row r="504" spans="1:21" ht="12.75">
      <c r="A504" s="41">
        <v>39145</v>
      </c>
      <c r="B504" s="42">
        <v>0.044444444444444446</v>
      </c>
      <c r="C504" s="43">
        <f t="shared" si="104"/>
        <v>1.0444444444444445</v>
      </c>
      <c r="D504" s="17">
        <v>162.96877602777778</v>
      </c>
      <c r="E504" s="18">
        <v>-0.00020844444444444442</v>
      </c>
      <c r="F504" s="62">
        <v>0.99140604</v>
      </c>
      <c r="G504" s="17">
        <v>163.7817655277778</v>
      </c>
      <c r="H504" s="18">
        <v>0.20709208333333334</v>
      </c>
      <c r="I504" s="64">
        <v>63.0830989</v>
      </c>
      <c r="J504" s="27">
        <f t="shared" si="105"/>
        <v>48.77937000000088</v>
      </c>
      <c r="K504" s="76">
        <f t="shared" si="106"/>
        <v>12.438031666666667</v>
      </c>
      <c r="L504" s="28">
        <f t="shared" si="98"/>
        <v>50.34005548840385</v>
      </c>
      <c r="M504" s="93">
        <f t="shared" si="107"/>
        <v>148312232.48397842</v>
      </c>
      <c r="N504" s="37">
        <f t="shared" si="108"/>
        <v>402352.83641804603</v>
      </c>
      <c r="O504" s="34">
        <f t="shared" si="99"/>
        <v>14.92988341753552</v>
      </c>
      <c r="P504" s="72">
        <f t="shared" si="110"/>
        <v>0.266414737058925</v>
      </c>
      <c r="Q504" s="74">
        <f t="shared" si="100"/>
        <v>38.515349166431896</v>
      </c>
      <c r="R504" s="68">
        <f t="shared" si="101"/>
        <v>53.44523258396742</v>
      </c>
      <c r="S504" s="80">
        <f t="shared" si="102"/>
        <v>23.585465748896375</v>
      </c>
      <c r="T504" s="83">
        <f t="shared" si="103"/>
        <v>1384.0441653786065</v>
      </c>
      <c r="U504" s="87">
        <f t="shared" si="109"/>
        <v>1747.418890239872</v>
      </c>
    </row>
    <row r="505" spans="1:21" ht="12.75">
      <c r="A505" s="41">
        <v>39145</v>
      </c>
      <c r="B505" s="42">
        <v>0.04478597449908925</v>
      </c>
      <c r="C505" s="43">
        <f t="shared" si="104"/>
        <v>1.0447859744990893</v>
      </c>
      <c r="D505" s="17">
        <v>162.96912402777775</v>
      </c>
      <c r="E505" s="18">
        <v>-0.00020844444444444442</v>
      </c>
      <c r="F505" s="62">
        <v>0.99140613</v>
      </c>
      <c r="G505" s="17">
        <v>163.78594183333334</v>
      </c>
      <c r="H505" s="18">
        <v>0.20670566666666668</v>
      </c>
      <c r="I505" s="64">
        <v>63.08321004</v>
      </c>
      <c r="J505" s="27">
        <f t="shared" si="105"/>
        <v>49.00906833333522</v>
      </c>
      <c r="K505" s="76">
        <f t="shared" si="106"/>
        <v>12.414846666666667</v>
      </c>
      <c r="L505" s="28">
        <f t="shared" si="98"/>
        <v>50.55696544412003</v>
      </c>
      <c r="M505" s="93">
        <f t="shared" si="107"/>
        <v>148312245.94778678</v>
      </c>
      <c r="N505" s="37">
        <f t="shared" si="108"/>
        <v>402353.5452845256</v>
      </c>
      <c r="O505" s="34">
        <f t="shared" si="99"/>
        <v>14.929857114397521</v>
      </c>
      <c r="P505" s="72">
        <f t="shared" si="110"/>
        <v>0.2664147128735801</v>
      </c>
      <c r="Q505" s="74">
        <f t="shared" si="100"/>
        <v>38.51530507023816</v>
      </c>
      <c r="R505" s="68">
        <f t="shared" si="101"/>
        <v>53.445162184635684</v>
      </c>
      <c r="S505" s="80">
        <f t="shared" si="102"/>
        <v>23.585447955840642</v>
      </c>
      <c r="T505" s="83">
        <f t="shared" si="103"/>
        <v>1409.4403253058626</v>
      </c>
      <c r="U505" s="87">
        <f t="shared" si="109"/>
        <v>1747.4188902364422</v>
      </c>
    </row>
    <row r="506" spans="1:21" ht="12.75">
      <c r="A506" s="41">
        <v>39145</v>
      </c>
      <c r="B506" s="42">
        <v>0.04513888888888889</v>
      </c>
      <c r="C506" s="43">
        <f t="shared" si="104"/>
        <v>1.0451388888888888</v>
      </c>
      <c r="D506" s="17">
        <v>162.969472</v>
      </c>
      <c r="E506" s="18">
        <v>-0.00020841666666666665</v>
      </c>
      <c r="F506" s="62">
        <v>0.99140621</v>
      </c>
      <c r="G506" s="17">
        <v>163.7901181111111</v>
      </c>
      <c r="H506" s="18">
        <v>0.20631922222222224</v>
      </c>
      <c r="I506" s="64">
        <v>63.08332116</v>
      </c>
      <c r="J506" s="27">
        <f t="shared" si="105"/>
        <v>49.23876666666615</v>
      </c>
      <c r="K506" s="76">
        <f t="shared" si="106"/>
        <v>12.391658333333334</v>
      </c>
      <c r="L506" s="28">
        <f t="shared" si="98"/>
        <v>50.773997662104925</v>
      </c>
      <c r="M506" s="93">
        <f t="shared" si="107"/>
        <v>148312257.91561642</v>
      </c>
      <c r="N506" s="37">
        <f t="shared" si="108"/>
        <v>402354.2540234424</v>
      </c>
      <c r="O506" s="34">
        <f t="shared" si="99"/>
        <v>14.929830816085515</v>
      </c>
      <c r="P506" s="72">
        <f t="shared" si="110"/>
        <v>0.26641469137549945</v>
      </c>
      <c r="Q506" s="74">
        <f t="shared" si="100"/>
        <v>38.515261075949624</v>
      </c>
      <c r="R506" s="68">
        <f t="shared" si="101"/>
        <v>53.44509189203514</v>
      </c>
      <c r="S506" s="80">
        <f t="shared" si="102"/>
        <v>23.58543025986411</v>
      </c>
      <c r="T506" s="83">
        <f t="shared" si="103"/>
        <v>1434.8508671038344</v>
      </c>
      <c r="U506" s="87">
        <f t="shared" si="109"/>
        <v>1747.4188902333935</v>
      </c>
    </row>
    <row r="507" spans="1:21" ht="12.75">
      <c r="A507" s="41">
        <v>39145</v>
      </c>
      <c r="B507" s="42">
        <v>0.04548041894353369</v>
      </c>
      <c r="C507" s="43">
        <f t="shared" si="104"/>
        <v>1.0454804189435336</v>
      </c>
      <c r="D507" s="17">
        <v>162.96981999999997</v>
      </c>
      <c r="E507" s="18">
        <v>-0.00020838888888888887</v>
      </c>
      <c r="F507" s="62">
        <v>0.9914063</v>
      </c>
      <c r="G507" s="17">
        <v>163.7942943888889</v>
      </c>
      <c r="H507" s="18">
        <v>0.20593280555555557</v>
      </c>
      <c r="I507" s="64">
        <v>63.08343228</v>
      </c>
      <c r="J507" s="27">
        <f t="shared" si="105"/>
        <v>49.46846333333497</v>
      </c>
      <c r="K507" s="76">
        <f t="shared" si="106"/>
        <v>12.368471666666668</v>
      </c>
      <c r="L507" s="28">
        <f t="shared" si="98"/>
        <v>50.99115018163741</v>
      </c>
      <c r="M507" s="93">
        <f t="shared" si="107"/>
        <v>148312271.37942478</v>
      </c>
      <c r="N507" s="37">
        <f t="shared" si="108"/>
        <v>402354.9627623592</v>
      </c>
      <c r="O507" s="34">
        <f t="shared" si="99"/>
        <v>14.929804517866149</v>
      </c>
      <c r="P507" s="72">
        <f t="shared" si="110"/>
        <v>0.26641466719016293</v>
      </c>
      <c r="Q507" s="74">
        <f t="shared" si="100"/>
        <v>38.5152174886088</v>
      </c>
      <c r="R507" s="68">
        <f t="shared" si="101"/>
        <v>53.44502200647494</v>
      </c>
      <c r="S507" s="80">
        <f t="shared" si="102"/>
        <v>23.58541297074265</v>
      </c>
      <c r="T507" s="83">
        <f t="shared" si="103"/>
        <v>1460.275525976842</v>
      </c>
      <c r="U507" s="87">
        <f t="shared" si="109"/>
        <v>1747.4188902299638</v>
      </c>
    </row>
    <row r="508" spans="1:21" ht="12.75">
      <c r="A508" s="41">
        <v>39145</v>
      </c>
      <c r="B508" s="42">
        <v>0.04583333333333334</v>
      </c>
      <c r="C508" s="43">
        <f t="shared" si="104"/>
        <v>1.0458333333333334</v>
      </c>
      <c r="D508" s="17">
        <v>162.9701679722222</v>
      </c>
      <c r="E508" s="18">
        <v>-0.00020838888888888887</v>
      </c>
      <c r="F508" s="62">
        <v>0.99140639</v>
      </c>
      <c r="G508" s="17">
        <v>163.7984705</v>
      </c>
      <c r="H508" s="18">
        <v>0.2055463888888889</v>
      </c>
      <c r="I508" s="64">
        <v>63.08354338</v>
      </c>
      <c r="J508" s="27">
        <f t="shared" si="105"/>
        <v>49.69815166666763</v>
      </c>
      <c r="K508" s="76">
        <f t="shared" si="106"/>
        <v>12.345286666666667</v>
      </c>
      <c r="L508" s="28">
        <f t="shared" si="98"/>
        <v>51.20841497757347</v>
      </c>
      <c r="M508" s="93">
        <f t="shared" si="107"/>
        <v>148312284.84323314</v>
      </c>
      <c r="N508" s="37">
        <f t="shared" si="108"/>
        <v>402355.67137371324</v>
      </c>
      <c r="O508" s="34">
        <f t="shared" si="99"/>
        <v>14.929778224472708</v>
      </c>
      <c r="P508" s="72">
        <f t="shared" si="110"/>
        <v>0.2664146430048307</v>
      </c>
      <c r="Q508" s="74">
        <f t="shared" si="100"/>
        <v>38.51517416275193</v>
      </c>
      <c r="R508" s="68">
        <f t="shared" si="101"/>
        <v>53.44495238722464</v>
      </c>
      <c r="S508" s="80">
        <f t="shared" si="102"/>
        <v>23.585395938279227</v>
      </c>
      <c r="T508" s="83">
        <f t="shared" si="103"/>
        <v>1485.7133791228553</v>
      </c>
      <c r="U508" s="87">
        <f t="shared" si="109"/>
        <v>1747.4188902265341</v>
      </c>
    </row>
    <row r="509" spans="1:21" ht="12.75">
      <c r="A509" s="41">
        <v>39145</v>
      </c>
      <c r="B509" s="42">
        <v>0.04617486338797814</v>
      </c>
      <c r="C509" s="43">
        <f t="shared" si="104"/>
        <v>1.0461748633879782</v>
      </c>
      <c r="D509" s="17">
        <v>162.9705159444444</v>
      </c>
      <c r="E509" s="18">
        <v>-0.0002083611111111111</v>
      </c>
      <c r="F509" s="62">
        <v>0.99140647</v>
      </c>
      <c r="G509" s="17">
        <v>163.80264675</v>
      </c>
      <c r="H509" s="18">
        <v>0.20515994444444446</v>
      </c>
      <c r="I509" s="64">
        <v>63.08365448</v>
      </c>
      <c r="J509" s="27">
        <f t="shared" si="105"/>
        <v>49.92784833333644</v>
      </c>
      <c r="K509" s="76">
        <f t="shared" si="106"/>
        <v>12.322098333333335</v>
      </c>
      <c r="L509" s="28">
        <f t="shared" si="98"/>
        <v>51.42580549616117</v>
      </c>
      <c r="M509" s="93">
        <f t="shared" si="107"/>
        <v>148312296.81106278</v>
      </c>
      <c r="N509" s="37">
        <f t="shared" si="108"/>
        <v>402356.37998506724</v>
      </c>
      <c r="O509" s="34">
        <f t="shared" si="99"/>
        <v>14.92975193117188</v>
      </c>
      <c r="P509" s="72">
        <f t="shared" si="110"/>
        <v>0.26641462150676143</v>
      </c>
      <c r="Q509" s="74">
        <f t="shared" si="100"/>
        <v>38.51513092342113</v>
      </c>
      <c r="R509" s="68">
        <f t="shared" si="101"/>
        <v>53.44488285459301</v>
      </c>
      <c r="S509" s="80">
        <f t="shared" si="102"/>
        <v>23.585378992249254</v>
      </c>
      <c r="T509" s="83">
        <f t="shared" si="103"/>
        <v>1511.1660212791458</v>
      </c>
      <c r="U509" s="87">
        <f t="shared" si="109"/>
        <v>1747.4188902234853</v>
      </c>
    </row>
    <row r="510" spans="1:21" ht="12.75">
      <c r="A510" s="41">
        <v>39145</v>
      </c>
      <c r="B510" s="42">
        <v>0.04652777777777778</v>
      </c>
      <c r="C510" s="43">
        <f t="shared" si="104"/>
        <v>1.0465277777777777</v>
      </c>
      <c r="D510" s="17">
        <v>162.97086394444443</v>
      </c>
      <c r="E510" s="18">
        <v>-0.00020833333333333335</v>
      </c>
      <c r="F510" s="62">
        <v>0.99140656</v>
      </c>
      <c r="G510" s="17">
        <v>163.80682297222222</v>
      </c>
      <c r="H510" s="18">
        <v>0.2047735277777778</v>
      </c>
      <c r="I510" s="64">
        <v>63.08376557</v>
      </c>
      <c r="J510" s="27">
        <f t="shared" si="105"/>
        <v>50.157541666667385</v>
      </c>
      <c r="K510" s="76">
        <f t="shared" si="106"/>
        <v>12.298911666666669</v>
      </c>
      <c r="L510" s="28">
        <f t="shared" si="98"/>
        <v>51.64331012509997</v>
      </c>
      <c r="M510" s="93">
        <f t="shared" si="107"/>
        <v>148312310.27487114</v>
      </c>
      <c r="N510" s="37">
        <f t="shared" si="108"/>
        <v>402357.0885326398</v>
      </c>
      <c r="O510" s="34">
        <f t="shared" si="99"/>
        <v>14.929725640330282</v>
      </c>
      <c r="P510" s="72">
        <f t="shared" si="110"/>
        <v>0.2664145973214375</v>
      </c>
      <c r="Q510" s="74">
        <f t="shared" si="100"/>
        <v>38.51508809928112</v>
      </c>
      <c r="R510" s="68">
        <f t="shared" si="101"/>
        <v>53.444813739611405</v>
      </c>
      <c r="S510" s="80">
        <f t="shared" si="102"/>
        <v>23.58536245895084</v>
      </c>
      <c r="T510" s="83">
        <f t="shared" si="103"/>
        <v>1536.6320545100107</v>
      </c>
      <c r="U510" s="87">
        <f t="shared" si="109"/>
        <v>1747.4188902200556</v>
      </c>
    </row>
    <row r="511" spans="1:21" ht="12.75">
      <c r="A511" s="41">
        <v>39145</v>
      </c>
      <c r="B511" s="42">
        <v>0.04686930783242258</v>
      </c>
      <c r="C511" s="43">
        <f t="shared" si="104"/>
        <v>1.0468693078324225</v>
      </c>
      <c r="D511" s="17">
        <v>162.97121191666662</v>
      </c>
      <c r="E511" s="18">
        <v>-0.00020833333333333335</v>
      </c>
      <c r="F511" s="62">
        <v>0.99140665</v>
      </c>
      <c r="G511" s="17">
        <v>163.81099919444446</v>
      </c>
      <c r="H511" s="18">
        <v>0.20438711111111113</v>
      </c>
      <c r="I511" s="64">
        <v>63.08387665</v>
      </c>
      <c r="J511" s="27">
        <f t="shared" si="105"/>
        <v>50.387236666670674</v>
      </c>
      <c r="K511" s="76">
        <f t="shared" si="106"/>
        <v>12.275726666666667</v>
      </c>
      <c r="L511" s="28">
        <f t="shared" si="98"/>
        <v>51.860932240117634</v>
      </c>
      <c r="M511" s="93">
        <f t="shared" si="107"/>
        <v>148312323.73867947</v>
      </c>
      <c r="N511" s="37">
        <f t="shared" si="108"/>
        <v>402357.797016431</v>
      </c>
      <c r="O511" s="34">
        <f t="shared" si="99"/>
        <v>14.92969935194789</v>
      </c>
      <c r="P511" s="72">
        <f t="shared" si="110"/>
        <v>0.2664145731361181</v>
      </c>
      <c r="Q511" s="74">
        <f t="shared" si="100"/>
        <v>38.51504553027543</v>
      </c>
      <c r="R511" s="68">
        <f t="shared" si="101"/>
        <v>53.44474488222332</v>
      </c>
      <c r="S511" s="80">
        <f t="shared" si="102"/>
        <v>23.58534617832754</v>
      </c>
      <c r="T511" s="83">
        <f t="shared" si="103"/>
        <v>1562.1118926164218</v>
      </c>
      <c r="U511" s="87">
        <f t="shared" si="109"/>
        <v>1747.4188902166259</v>
      </c>
    </row>
    <row r="512" spans="1:21" ht="12.75">
      <c r="A512" s="41">
        <v>39145</v>
      </c>
      <c r="B512" s="42">
        <v>0.04722222222222222</v>
      </c>
      <c r="C512" s="43">
        <f t="shared" si="104"/>
        <v>1.0472222222222223</v>
      </c>
      <c r="D512" s="17">
        <v>162.97155991666665</v>
      </c>
      <c r="E512" s="18">
        <v>-0.00020830555555555557</v>
      </c>
      <c r="F512" s="62">
        <v>0.99140673</v>
      </c>
      <c r="G512" s="17">
        <v>163.8151753888889</v>
      </c>
      <c r="H512" s="18">
        <v>0.20400069444444446</v>
      </c>
      <c r="I512" s="64">
        <v>63.08398772</v>
      </c>
      <c r="J512" s="27">
        <f t="shared" si="105"/>
        <v>50.616928333334386</v>
      </c>
      <c r="K512" s="76">
        <f t="shared" si="106"/>
        <v>12.252540000000002</v>
      </c>
      <c r="L512" s="28">
        <f t="shared" si="98"/>
        <v>52.07866474440152</v>
      </c>
      <c r="M512" s="93">
        <f t="shared" si="107"/>
        <v>148312335.70650914</v>
      </c>
      <c r="N512" s="37">
        <f t="shared" si="108"/>
        <v>402358.5054364408</v>
      </c>
      <c r="O512" s="34">
        <f t="shared" si="99"/>
        <v>14.929673066024684</v>
      </c>
      <c r="P512" s="72">
        <f t="shared" si="110"/>
        <v>0.26641455163806</v>
      </c>
      <c r="Q512" s="74">
        <f t="shared" si="100"/>
        <v>38.51500305384649</v>
      </c>
      <c r="R512" s="68">
        <f t="shared" si="101"/>
        <v>53.444676119871176</v>
      </c>
      <c r="S512" s="80">
        <f t="shared" si="102"/>
        <v>23.585329987821808</v>
      </c>
      <c r="T512" s="83">
        <f t="shared" si="103"/>
        <v>1587.6047239066047</v>
      </c>
      <c r="U512" s="87">
        <f t="shared" si="109"/>
        <v>1747.418890213577</v>
      </c>
    </row>
    <row r="513" spans="1:21" ht="12.75">
      <c r="A513" s="41">
        <v>39145</v>
      </c>
      <c r="B513" s="42">
        <v>0.04756375227686702</v>
      </c>
      <c r="C513" s="43">
        <f t="shared" si="104"/>
        <v>1.047563752276867</v>
      </c>
      <c r="D513" s="17">
        <v>162.97190788888884</v>
      </c>
      <c r="E513" s="18">
        <v>-0.0002082777777777778</v>
      </c>
      <c r="F513" s="62">
        <v>0.99140682</v>
      </c>
      <c r="G513" s="17">
        <v>163.81935158333334</v>
      </c>
      <c r="H513" s="18">
        <v>0.20361425000000002</v>
      </c>
      <c r="I513" s="64">
        <v>63.08409878</v>
      </c>
      <c r="J513" s="27">
        <f t="shared" si="105"/>
        <v>50.846621666670444</v>
      </c>
      <c r="K513" s="76">
        <f t="shared" si="106"/>
        <v>12.229351666666668</v>
      </c>
      <c r="L513" s="28">
        <f t="shared" si="98"/>
        <v>52.29651107883371</v>
      </c>
      <c r="M513" s="93">
        <f t="shared" si="107"/>
        <v>148312349.1703175</v>
      </c>
      <c r="N513" s="37">
        <f t="shared" si="108"/>
        <v>402359.2137926692</v>
      </c>
      <c r="O513" s="34">
        <f t="shared" si="99"/>
        <v>14.929646782560631</v>
      </c>
      <c r="P513" s="72">
        <f t="shared" si="110"/>
        <v>0.2664145274527488</v>
      </c>
      <c r="Q513" s="74">
        <f t="shared" si="100"/>
        <v>38.51496099357004</v>
      </c>
      <c r="R513" s="68">
        <f t="shared" si="101"/>
        <v>53.444607776130674</v>
      </c>
      <c r="S513" s="80">
        <f t="shared" si="102"/>
        <v>23.58531421100941</v>
      </c>
      <c r="T513" s="83">
        <f t="shared" si="103"/>
        <v>1613.110913200755</v>
      </c>
      <c r="U513" s="87">
        <f t="shared" si="109"/>
        <v>1747.4188902101475</v>
      </c>
    </row>
    <row r="514" spans="1:21" ht="12.75">
      <c r="A514" s="41">
        <v>39145</v>
      </c>
      <c r="B514" s="42">
        <v>0.04791666666666666</v>
      </c>
      <c r="C514" s="43">
        <f t="shared" si="104"/>
        <v>1.0479166666666666</v>
      </c>
      <c r="D514" s="17">
        <v>162.97225588888887</v>
      </c>
      <c r="E514" s="18">
        <v>-0.0002082777777777778</v>
      </c>
      <c r="F514" s="62">
        <v>0.99140691</v>
      </c>
      <c r="G514" s="17">
        <v>163.82352774999998</v>
      </c>
      <c r="H514" s="18">
        <v>0.20322783333333336</v>
      </c>
      <c r="I514" s="64">
        <v>63.08420983</v>
      </c>
      <c r="J514" s="27">
        <f t="shared" si="105"/>
        <v>51.076311666666925</v>
      </c>
      <c r="K514" s="76">
        <f t="shared" si="106"/>
        <v>12.206166666666668</v>
      </c>
      <c r="L514" s="28">
        <f t="shared" si="98"/>
        <v>52.51446614995027</v>
      </c>
      <c r="M514" s="93">
        <f t="shared" si="107"/>
        <v>148312362.63412586</v>
      </c>
      <c r="N514" s="37">
        <f t="shared" si="108"/>
        <v>402359.9220851162</v>
      </c>
      <c r="O514" s="34">
        <f t="shared" si="99"/>
        <v>14.929620501555707</v>
      </c>
      <c r="P514" s="72">
        <f t="shared" si="110"/>
        <v>0.26641450326744204</v>
      </c>
      <c r="Q514" s="74">
        <f t="shared" si="100"/>
        <v>38.514919187348596</v>
      </c>
      <c r="R514" s="68">
        <f t="shared" si="101"/>
        <v>53.4445396889043</v>
      </c>
      <c r="S514" s="80">
        <f t="shared" si="102"/>
        <v>23.58529868579289</v>
      </c>
      <c r="T514" s="83">
        <f t="shared" si="103"/>
        <v>1638.6298832363245</v>
      </c>
      <c r="U514" s="87">
        <f t="shared" si="109"/>
        <v>1747.4188902067176</v>
      </c>
    </row>
    <row r="515" spans="1:21" ht="12.75">
      <c r="A515" s="41">
        <v>39145</v>
      </c>
      <c r="B515" s="42">
        <v>0.048258196721311465</v>
      </c>
      <c r="C515" s="43">
        <f t="shared" si="104"/>
        <v>1.0482581967213114</v>
      </c>
      <c r="D515" s="17">
        <v>162.9726038611111</v>
      </c>
      <c r="E515" s="18">
        <v>-0.00020825000000000002</v>
      </c>
      <c r="F515" s="62">
        <v>0.99140699</v>
      </c>
      <c r="G515" s="17">
        <v>163.82770391666665</v>
      </c>
      <c r="H515" s="18">
        <v>0.2028414166666667</v>
      </c>
      <c r="I515" s="64">
        <v>63.08432088</v>
      </c>
      <c r="J515" s="27">
        <f t="shared" si="105"/>
        <v>51.30600333333234</v>
      </c>
      <c r="K515" s="76">
        <f t="shared" si="106"/>
        <v>12.18298</v>
      </c>
      <c r="L515" s="28">
        <f t="shared" si="98"/>
        <v>52.73253227116199</v>
      </c>
      <c r="M515" s="93">
        <f t="shared" si="107"/>
        <v>148312374.60195547</v>
      </c>
      <c r="N515" s="37">
        <f t="shared" si="108"/>
        <v>402360.63037756324</v>
      </c>
      <c r="O515" s="34">
        <f t="shared" si="99"/>
        <v>14.929594220643306</v>
      </c>
      <c r="P515" s="72">
        <f t="shared" si="110"/>
        <v>0.26641448176939525</v>
      </c>
      <c r="Q515" s="74">
        <f t="shared" si="100"/>
        <v>38.51487746622741</v>
      </c>
      <c r="R515" s="68">
        <f t="shared" si="101"/>
        <v>53.44447168687071</v>
      </c>
      <c r="S515" s="80">
        <f t="shared" si="102"/>
        <v>23.585283245584105</v>
      </c>
      <c r="T515" s="83">
        <f t="shared" si="103"/>
        <v>1664.1619247754716</v>
      </c>
      <c r="U515" s="87">
        <f t="shared" si="109"/>
        <v>1747.4188902036688</v>
      </c>
    </row>
    <row r="516" spans="1:21" ht="12.75">
      <c r="A516" s="41">
        <v>39145</v>
      </c>
      <c r="B516" s="42">
        <v>0.04861111111111111</v>
      </c>
      <c r="C516" s="43">
        <f t="shared" si="104"/>
        <v>1.0486111111111112</v>
      </c>
      <c r="D516" s="17">
        <v>162.9729518333333</v>
      </c>
      <c r="E516" s="18">
        <v>-0.00020822222222222224</v>
      </c>
      <c r="F516" s="62">
        <v>0.99140708</v>
      </c>
      <c r="G516" s="17">
        <v>163.83188008333332</v>
      </c>
      <c r="H516" s="18">
        <v>0.20245500000000002</v>
      </c>
      <c r="I516" s="64">
        <v>63.08443191</v>
      </c>
      <c r="J516" s="27">
        <f t="shared" si="105"/>
        <v>51.53569500000117</v>
      </c>
      <c r="K516" s="76">
        <f t="shared" si="106"/>
        <v>12.159793333333335</v>
      </c>
      <c r="L516" s="28">
        <f t="shared" si="98"/>
        <v>52.95070685498333</v>
      </c>
      <c r="M516" s="93">
        <f t="shared" si="107"/>
        <v>148312388.06576383</v>
      </c>
      <c r="N516" s="37">
        <f t="shared" si="108"/>
        <v>402361.3385424474</v>
      </c>
      <c r="O516" s="34">
        <f t="shared" si="99"/>
        <v>14.929567944556577</v>
      </c>
      <c r="P516" s="72">
        <f t="shared" si="110"/>
        <v>0.2664144575840967</v>
      </c>
      <c r="Q516" s="74">
        <f t="shared" si="100"/>
        <v>38.51483616959971</v>
      </c>
      <c r="R516" s="68">
        <f t="shared" si="101"/>
        <v>53.444404114156285</v>
      </c>
      <c r="S516" s="80">
        <f t="shared" si="102"/>
        <v>23.585268225043134</v>
      </c>
      <c r="T516" s="83">
        <f t="shared" si="103"/>
        <v>1689.7066946533114</v>
      </c>
      <c r="U516" s="87">
        <f t="shared" si="109"/>
        <v>1747.418890200239</v>
      </c>
    </row>
    <row r="517" spans="1:21" ht="12.75">
      <c r="A517" s="41">
        <v>39145</v>
      </c>
      <c r="B517" s="42">
        <v>0.04895264116575592</v>
      </c>
      <c r="C517" s="43">
        <f t="shared" si="104"/>
        <v>1.048952641165756</v>
      </c>
      <c r="D517" s="17">
        <v>162.97329983333333</v>
      </c>
      <c r="E517" s="18">
        <v>-0.00020822222222222224</v>
      </c>
      <c r="F517" s="62">
        <v>0.99140716</v>
      </c>
      <c r="G517" s="17">
        <v>163.83605619444447</v>
      </c>
      <c r="H517" s="18">
        <v>0.20206855555555556</v>
      </c>
      <c r="I517" s="64">
        <v>63.08454294</v>
      </c>
      <c r="J517" s="27">
        <f t="shared" si="105"/>
        <v>51.765381666668304</v>
      </c>
      <c r="K517" s="76">
        <f t="shared" si="106"/>
        <v>12.136606666666667</v>
      </c>
      <c r="L517" s="28">
        <f t="shared" si="98"/>
        <v>53.16898369819147</v>
      </c>
      <c r="M517" s="93">
        <f t="shared" si="107"/>
        <v>148312400.03359348</v>
      </c>
      <c r="N517" s="37">
        <f t="shared" si="108"/>
        <v>402362.0467073316</v>
      </c>
      <c r="O517" s="34">
        <f t="shared" si="99"/>
        <v>14.929541668562338</v>
      </c>
      <c r="P517" s="72">
        <f t="shared" si="110"/>
        <v>0.2664144360860573</v>
      </c>
      <c r="Q517" s="74">
        <f t="shared" si="100"/>
        <v>38.51479495658162</v>
      </c>
      <c r="R517" s="68">
        <f t="shared" si="101"/>
        <v>53.444336625143954</v>
      </c>
      <c r="S517" s="80">
        <f t="shared" si="102"/>
        <v>23.58525328801928</v>
      </c>
      <c r="T517" s="83">
        <f t="shared" si="103"/>
        <v>1715.2635071624227</v>
      </c>
      <c r="U517" s="87">
        <f t="shared" si="109"/>
        <v>1747.4188901971904</v>
      </c>
    </row>
    <row r="518" spans="1:21" ht="12.75">
      <c r="A518" s="117">
        <v>39145</v>
      </c>
      <c r="B518" s="171">
        <v>0.049305555555555554</v>
      </c>
      <c r="C518" s="118">
        <f t="shared" si="104"/>
        <v>1.0493055555555555</v>
      </c>
      <c r="D518" s="119">
        <v>162.97364780555552</v>
      </c>
      <c r="E518" s="120">
        <v>-0.00020819444444444447</v>
      </c>
      <c r="F518" s="121">
        <v>0.99140725</v>
      </c>
      <c r="G518" s="119">
        <v>163.84023230555556</v>
      </c>
      <c r="H518" s="120">
        <v>0.2016821388888889</v>
      </c>
      <c r="I518" s="122">
        <v>63.08465395</v>
      </c>
      <c r="J518" s="123">
        <f t="shared" si="105"/>
        <v>51.99507000000267</v>
      </c>
      <c r="K518" s="124">
        <f t="shared" si="106"/>
        <v>12.11342</v>
      </c>
      <c r="L518" s="125">
        <f t="shared" si="98"/>
        <v>53.38736797485679</v>
      </c>
      <c r="M518" s="127">
        <f t="shared" si="107"/>
        <v>148312413.49740183</v>
      </c>
      <c r="N518" s="128">
        <f t="shared" si="108"/>
        <v>402362.75474465307</v>
      </c>
      <c r="O518" s="126">
        <f t="shared" si="99"/>
        <v>14.929515397393697</v>
      </c>
      <c r="P518" s="129">
        <f t="shared" si="110"/>
        <v>0.26641441190076715</v>
      </c>
      <c r="Q518" s="130">
        <f t="shared" si="100"/>
        <v>38.51475416844561</v>
      </c>
      <c r="R518" s="131">
        <f t="shared" si="101"/>
        <v>53.444269565839306</v>
      </c>
      <c r="S518" s="132">
        <f t="shared" si="102"/>
        <v>23.585238771051916</v>
      </c>
      <c r="T518" s="133">
        <f t="shared" si="103"/>
        <v>1740.8329273766167</v>
      </c>
      <c r="U518" s="134">
        <f t="shared" si="109"/>
        <v>1747.4188901937607</v>
      </c>
    </row>
    <row r="519" spans="1:21" ht="12.75">
      <c r="A519" s="135">
        <v>39145</v>
      </c>
      <c r="B519" s="173">
        <v>0.04964708561020036</v>
      </c>
      <c r="C519" s="136">
        <f t="shared" si="104"/>
        <v>1.0496470856102003</v>
      </c>
      <c r="D519" s="137">
        <v>162.97399580555555</v>
      </c>
      <c r="E519" s="138">
        <v>-0.00020816666666666667</v>
      </c>
      <c r="F519" s="139">
        <v>0.99140734</v>
      </c>
      <c r="G519" s="137">
        <v>163.84440841666668</v>
      </c>
      <c r="H519" s="138">
        <v>0.20129572222222222</v>
      </c>
      <c r="I519" s="140">
        <v>63.08476496</v>
      </c>
      <c r="J519" s="141">
        <f t="shared" si="105"/>
        <v>52.2247566666681</v>
      </c>
      <c r="K519" s="142">
        <f t="shared" si="106"/>
        <v>12.090233333333334</v>
      </c>
      <c r="L519" s="143">
        <f t="shared" si="98"/>
        <v>53.605855145907405</v>
      </c>
      <c r="M519" s="145">
        <f t="shared" si="107"/>
        <v>148312426.9612102</v>
      </c>
      <c r="N519" s="146">
        <f t="shared" si="108"/>
        <v>402363.4627819744</v>
      </c>
      <c r="O519" s="144">
        <f t="shared" si="99"/>
        <v>14.92948912631752</v>
      </c>
      <c r="P519" s="147">
        <f t="shared" si="110"/>
        <v>0.26641438771548126</v>
      </c>
      <c r="Q519" s="148">
        <f t="shared" si="100"/>
        <v>38.51471362591075</v>
      </c>
      <c r="R519" s="149">
        <f t="shared" si="101"/>
        <v>53.44420275222827</v>
      </c>
      <c r="S519" s="150">
        <f t="shared" si="102"/>
        <v>23.58522449959323</v>
      </c>
      <c r="T519" s="151">
        <f t="shared" si="103"/>
        <v>1766.4144454740872</v>
      </c>
      <c r="U519" s="152">
        <f t="shared" si="109"/>
        <v>1747.4188901903308</v>
      </c>
    </row>
    <row r="520" spans="1:21" ht="12.75">
      <c r="A520" s="41">
        <v>39145</v>
      </c>
      <c r="B520" s="42">
        <v>0.05</v>
      </c>
      <c r="C520" s="43">
        <f t="shared" si="104"/>
        <v>1.05</v>
      </c>
      <c r="D520" s="17">
        <v>162.97434377777773</v>
      </c>
      <c r="E520" s="18">
        <v>-0.00020816666666666667</v>
      </c>
      <c r="F520" s="62">
        <v>0.99140742</v>
      </c>
      <c r="G520" s="17">
        <v>163.84858450000002</v>
      </c>
      <c r="H520" s="18">
        <v>0.20090930555555556</v>
      </c>
      <c r="I520" s="64">
        <v>63.08487596</v>
      </c>
      <c r="J520" s="27">
        <f t="shared" si="105"/>
        <v>52.45444333333694</v>
      </c>
      <c r="K520" s="76">
        <f t="shared" si="106"/>
        <v>12.067048333333334</v>
      </c>
      <c r="L520" s="28">
        <f t="shared" si="98"/>
        <v>53.82444593495337</v>
      </c>
      <c r="M520" s="93">
        <f t="shared" si="107"/>
        <v>148312438.92903987</v>
      </c>
      <c r="N520" s="37">
        <f t="shared" si="108"/>
        <v>402364.1707555144</v>
      </c>
      <c r="O520" s="34">
        <f t="shared" si="99"/>
        <v>14.929462857700331</v>
      </c>
      <c r="P520" s="72">
        <f t="shared" si="110"/>
        <v>0.2664143662174531</v>
      </c>
      <c r="Q520" s="74">
        <f t="shared" si="100"/>
        <v>38.51467317689927</v>
      </c>
      <c r="R520" s="68">
        <f t="shared" si="101"/>
        <v>53.4441360345996</v>
      </c>
      <c r="S520" s="80">
        <f t="shared" si="102"/>
        <v>23.585210319198943</v>
      </c>
      <c r="T520" s="83">
        <f t="shared" si="103"/>
        <v>1792.0081636185287</v>
      </c>
      <c r="U520" s="87">
        <f t="shared" si="109"/>
        <v>1747.4188901872822</v>
      </c>
    </row>
    <row r="521" spans="1:21" ht="12.75">
      <c r="A521" s="41">
        <v>39145</v>
      </c>
      <c r="B521" s="42">
        <v>0.050341530054644805</v>
      </c>
      <c r="C521" s="43">
        <f t="shared" si="104"/>
        <v>1.0503415300546448</v>
      </c>
      <c r="D521" s="17">
        <v>162.97469174999998</v>
      </c>
      <c r="E521" s="18">
        <v>-0.0002081388888888889</v>
      </c>
      <c r="F521" s="62">
        <v>0.99140751</v>
      </c>
      <c r="G521" s="17">
        <v>163.85276058333332</v>
      </c>
      <c r="H521" s="18">
        <v>0.2005228888888889</v>
      </c>
      <c r="I521" s="64">
        <v>63.08498695</v>
      </c>
      <c r="J521" s="27">
        <f t="shared" si="105"/>
        <v>52.684130000000664</v>
      </c>
      <c r="K521" s="76">
        <f t="shared" si="106"/>
        <v>12.043861666666666</v>
      </c>
      <c r="L521" s="28">
        <f t="shared" si="98"/>
        <v>54.04313833967112</v>
      </c>
      <c r="M521" s="93">
        <f t="shared" si="107"/>
        <v>148312452.3928482</v>
      </c>
      <c r="N521" s="37">
        <f t="shared" si="108"/>
        <v>402364.878665273</v>
      </c>
      <c r="O521" s="34">
        <f t="shared" si="99"/>
        <v>14.929436591542112</v>
      </c>
      <c r="P521" s="72">
        <f t="shared" si="110"/>
        <v>0.2664143420321756</v>
      </c>
      <c r="Q521" s="74">
        <f t="shared" si="100"/>
        <v>38.514633143638484</v>
      </c>
      <c r="R521" s="68">
        <f t="shared" si="101"/>
        <v>53.4440697351806</v>
      </c>
      <c r="S521" s="80">
        <f t="shared" si="102"/>
        <v>23.58519655209637</v>
      </c>
      <c r="T521" s="83">
        <f t="shared" si="103"/>
        <v>1817.613809662722</v>
      </c>
      <c r="U521" s="87">
        <f t="shared" si="109"/>
        <v>1747.4188901838525</v>
      </c>
    </row>
    <row r="522" spans="1:21" ht="12.75">
      <c r="A522" s="41">
        <v>39145</v>
      </c>
      <c r="B522" s="42">
        <v>0.05069444444444445</v>
      </c>
      <c r="C522" s="43">
        <f t="shared" si="104"/>
        <v>1.0506944444444444</v>
      </c>
      <c r="D522" s="17">
        <v>162.97503974999995</v>
      </c>
      <c r="E522" s="18">
        <v>-0.0002081388888888889</v>
      </c>
      <c r="F522" s="62">
        <v>0.9914076</v>
      </c>
      <c r="G522" s="17">
        <v>163.8569366388889</v>
      </c>
      <c r="H522" s="18">
        <v>0.20013644444444445</v>
      </c>
      <c r="I522" s="64">
        <v>63.08509793</v>
      </c>
      <c r="J522" s="27">
        <f t="shared" si="105"/>
        <v>52.91381333333675</v>
      </c>
      <c r="K522" s="76">
        <f t="shared" si="106"/>
        <v>12.020674999999999</v>
      </c>
      <c r="L522" s="28">
        <f t="shared" si="98"/>
        <v>54.26192825228956</v>
      </c>
      <c r="M522" s="93">
        <f t="shared" si="107"/>
        <v>148312465.85665655</v>
      </c>
      <c r="N522" s="37">
        <f t="shared" si="108"/>
        <v>402365.58651125024</v>
      </c>
      <c r="O522" s="34">
        <f t="shared" si="99"/>
        <v>14.929410327842836</v>
      </c>
      <c r="P522" s="72">
        <f t="shared" si="110"/>
        <v>0.26641431784690256</v>
      </c>
      <c r="Q522" s="74">
        <f t="shared" si="100"/>
        <v>38.51459336420127</v>
      </c>
      <c r="R522" s="68">
        <f t="shared" si="101"/>
        <v>53.444003692044106</v>
      </c>
      <c r="S522" s="80">
        <f t="shared" si="102"/>
        <v>23.58518303635843</v>
      </c>
      <c r="T522" s="83">
        <f t="shared" si="103"/>
        <v>1843.2309216831654</v>
      </c>
      <c r="U522" s="87">
        <f t="shared" si="109"/>
        <v>1747.4188901804227</v>
      </c>
    </row>
    <row r="523" spans="1:21" ht="12.75">
      <c r="A523" s="41">
        <v>39145</v>
      </c>
      <c r="B523" s="42">
        <v>0.051035974499089254</v>
      </c>
      <c r="C523" s="43">
        <f t="shared" si="104"/>
        <v>1.0510359744990891</v>
      </c>
      <c r="D523" s="17">
        <v>162.9753877222222</v>
      </c>
      <c r="E523" s="18">
        <v>-0.00020811111111111112</v>
      </c>
      <c r="F523" s="62">
        <v>0.99140768</v>
      </c>
      <c r="G523" s="17">
        <v>163.86111266666666</v>
      </c>
      <c r="H523" s="18">
        <v>0.19975002777777776</v>
      </c>
      <c r="I523" s="64">
        <v>63.0852089</v>
      </c>
      <c r="J523" s="27">
        <f t="shared" si="105"/>
        <v>53.143496666667716</v>
      </c>
      <c r="K523" s="76">
        <f t="shared" si="106"/>
        <v>11.997488333333331</v>
      </c>
      <c r="L523" s="28">
        <f t="shared" si="98"/>
        <v>54.480817707490694</v>
      </c>
      <c r="M523" s="93">
        <f t="shared" si="107"/>
        <v>148312477.8244862</v>
      </c>
      <c r="N523" s="37">
        <f t="shared" si="108"/>
        <v>402366.294293446</v>
      </c>
      <c r="O523" s="34">
        <f t="shared" si="99"/>
        <v>14.929384066602479</v>
      </c>
      <c r="P523" s="72">
        <f t="shared" si="110"/>
        <v>0.2664142963488856</v>
      </c>
      <c r="Q523" s="74">
        <f t="shared" si="100"/>
        <v>38.514553678187326</v>
      </c>
      <c r="R523" s="68">
        <f t="shared" si="101"/>
        <v>53.44393774478981</v>
      </c>
      <c r="S523" s="80">
        <f t="shared" si="102"/>
        <v>23.585169611584845</v>
      </c>
      <c r="T523" s="83">
        <f t="shared" si="103"/>
        <v>1868.859756546829</v>
      </c>
      <c r="U523" s="87">
        <f t="shared" si="109"/>
        <v>1747.4188901773741</v>
      </c>
    </row>
    <row r="524" spans="1:21" ht="12.75">
      <c r="A524" s="41">
        <v>39145</v>
      </c>
      <c r="B524" s="42">
        <v>0.051388888888888894</v>
      </c>
      <c r="C524" s="43">
        <f t="shared" si="104"/>
        <v>1.051388888888889</v>
      </c>
      <c r="D524" s="17">
        <v>162.97573572222217</v>
      </c>
      <c r="E524" s="18">
        <v>-0.00020808333333333334</v>
      </c>
      <c r="F524" s="62">
        <v>0.99140777</v>
      </c>
      <c r="G524" s="17">
        <v>163.86528869444444</v>
      </c>
      <c r="H524" s="18">
        <v>0.1993636111111111</v>
      </c>
      <c r="I524" s="64">
        <v>63.08531986</v>
      </c>
      <c r="J524" s="27">
        <f t="shared" si="105"/>
        <v>53.37317833333657</v>
      </c>
      <c r="K524" s="76">
        <f t="shared" si="106"/>
        <v>11.974301666666666</v>
      </c>
      <c r="L524" s="28">
        <f t="shared" si="98"/>
        <v>54.69980388398995</v>
      </c>
      <c r="M524" s="93">
        <f t="shared" si="107"/>
        <v>148312491.28829455</v>
      </c>
      <c r="N524" s="37">
        <f t="shared" si="108"/>
        <v>402367.00201186043</v>
      </c>
      <c r="O524" s="34">
        <f t="shared" si="99"/>
        <v>14.929357807821011</v>
      </c>
      <c r="P524" s="72">
        <f t="shared" si="110"/>
        <v>0.2664142721636208</v>
      </c>
      <c r="Q524" s="74">
        <f t="shared" si="100"/>
        <v>38.514514407599265</v>
      </c>
      <c r="R524" s="68">
        <f t="shared" si="101"/>
        <v>53.44387221542028</v>
      </c>
      <c r="S524" s="80">
        <f t="shared" si="102"/>
        <v>23.58515659977825</v>
      </c>
      <c r="T524" s="83">
        <f t="shared" si="103"/>
        <v>1894.4999462694022</v>
      </c>
      <c r="U524" s="87">
        <f t="shared" si="109"/>
        <v>1747.4188901739442</v>
      </c>
    </row>
    <row r="525" spans="1:21" ht="12.75">
      <c r="A525" s="41">
        <v>39145</v>
      </c>
      <c r="B525" s="42">
        <v>0.051730418943533696</v>
      </c>
      <c r="C525" s="43">
        <f t="shared" si="104"/>
        <v>1.0517304189435337</v>
      </c>
      <c r="D525" s="17">
        <v>162.9760836944444</v>
      </c>
      <c r="E525" s="18">
        <v>-0.00020808333333333334</v>
      </c>
      <c r="F525" s="62">
        <v>0.99140786</v>
      </c>
      <c r="G525" s="17">
        <v>163.86946452777778</v>
      </c>
      <c r="H525" s="18">
        <v>0.19897719444444442</v>
      </c>
      <c r="I525" s="64">
        <v>63.08543081</v>
      </c>
      <c r="J525" s="27">
        <f t="shared" si="105"/>
        <v>53.602850000002036</v>
      </c>
      <c r="K525" s="76">
        <f t="shared" si="106"/>
        <v>11.951116666666666</v>
      </c>
      <c r="L525" s="28">
        <f t="shared" si="98"/>
        <v>54.918877832980456</v>
      </c>
      <c r="M525" s="93">
        <f t="shared" si="107"/>
        <v>148312504.7521029</v>
      </c>
      <c r="N525" s="37">
        <f t="shared" si="108"/>
        <v>402367.7096664934</v>
      </c>
      <c r="O525" s="34">
        <f t="shared" si="99"/>
        <v>14.929331551498414</v>
      </c>
      <c r="P525" s="72">
        <f t="shared" si="110"/>
        <v>0.26641424797836033</v>
      </c>
      <c r="Q525" s="74">
        <f t="shared" si="100"/>
        <v>38.51447538925717</v>
      </c>
      <c r="R525" s="68">
        <f t="shared" si="101"/>
        <v>53.443806940755586</v>
      </c>
      <c r="S525" s="80">
        <f t="shared" si="102"/>
        <v>23.585143837758757</v>
      </c>
      <c r="T525" s="83">
        <f t="shared" si="103"/>
        <v>1920.1504624251247</v>
      </c>
      <c r="U525" s="87">
        <f t="shared" si="109"/>
        <v>1747.4188901705147</v>
      </c>
    </row>
    <row r="526" spans="1:21" ht="12.75">
      <c r="A526" s="41">
        <v>39145</v>
      </c>
      <c r="B526" s="42">
        <v>0.052083333333333336</v>
      </c>
      <c r="C526" s="43">
        <f t="shared" si="104"/>
        <v>1.0520833333333333</v>
      </c>
      <c r="D526" s="17">
        <v>162.97643166666666</v>
      </c>
      <c r="E526" s="18">
        <v>-0.00020805555555555557</v>
      </c>
      <c r="F526" s="62">
        <v>0.99140794</v>
      </c>
      <c r="G526" s="17">
        <v>163.87364052777778</v>
      </c>
      <c r="H526" s="18">
        <v>0.19859077777777775</v>
      </c>
      <c r="I526" s="64">
        <v>63.08554175</v>
      </c>
      <c r="J526" s="27">
        <f t="shared" si="105"/>
        <v>53.83253166666748</v>
      </c>
      <c r="K526" s="76">
        <f t="shared" si="106"/>
        <v>11.927929999999998</v>
      </c>
      <c r="L526" s="28">
        <f t="shared" si="98"/>
        <v>55.13805718652381</v>
      </c>
      <c r="M526" s="93">
        <f t="shared" si="107"/>
        <v>148312516.71993256</v>
      </c>
      <c r="N526" s="37">
        <f t="shared" si="108"/>
        <v>402368.417257345</v>
      </c>
      <c r="O526" s="34">
        <f t="shared" si="99"/>
        <v>14.929305297634658</v>
      </c>
      <c r="P526" s="72">
        <f t="shared" si="110"/>
        <v>0.26641422648035473</v>
      </c>
      <c r="Q526" s="74">
        <f t="shared" si="100"/>
        <v>38.51443646670381</v>
      </c>
      <c r="R526" s="68">
        <f t="shared" si="101"/>
        <v>53.44374176433847</v>
      </c>
      <c r="S526" s="80">
        <f t="shared" si="102"/>
        <v>23.585131169069157</v>
      </c>
      <c r="T526" s="83">
        <f t="shared" si="103"/>
        <v>1945.8133870911852</v>
      </c>
      <c r="U526" s="87">
        <f t="shared" si="109"/>
        <v>1747.4188901674659</v>
      </c>
    </row>
    <row r="527" spans="1:21" ht="12.75">
      <c r="A527" s="41">
        <v>39145</v>
      </c>
      <c r="B527" s="42">
        <v>0.05242486338797814</v>
      </c>
      <c r="C527" s="43">
        <f t="shared" si="104"/>
        <v>1.0524248633879782</v>
      </c>
      <c r="D527" s="17">
        <v>162.97677966666663</v>
      </c>
      <c r="E527" s="18">
        <v>-0.0002080277777777778</v>
      </c>
      <c r="F527" s="62">
        <v>0.99140803</v>
      </c>
      <c r="G527" s="17">
        <v>163.8778165</v>
      </c>
      <c r="H527" s="18">
        <v>0.1982043611111111</v>
      </c>
      <c r="I527" s="64">
        <v>63.08565269</v>
      </c>
      <c r="J527" s="27">
        <f t="shared" si="105"/>
        <v>54.06221000000187</v>
      </c>
      <c r="K527" s="76">
        <f t="shared" si="106"/>
        <v>11.904743333333332</v>
      </c>
      <c r="L527" s="28">
        <f t="shared" si="98"/>
        <v>55.35732815626511</v>
      </c>
      <c r="M527" s="93">
        <f t="shared" si="107"/>
        <v>148312530.1837409</v>
      </c>
      <c r="N527" s="37">
        <f t="shared" si="108"/>
        <v>402369.12484819663</v>
      </c>
      <c r="O527" s="34">
        <f t="shared" si="99"/>
        <v>14.929279043863234</v>
      </c>
      <c r="P527" s="72">
        <f t="shared" si="110"/>
        <v>0.2664142022951026</v>
      </c>
      <c r="Q527" s="74">
        <f t="shared" si="100"/>
        <v>38.51439795051349</v>
      </c>
      <c r="R527" s="68">
        <f t="shared" si="101"/>
        <v>53.44367699437672</v>
      </c>
      <c r="S527" s="80">
        <f t="shared" si="102"/>
        <v>23.58511890665026</v>
      </c>
      <c r="T527" s="83">
        <f t="shared" si="103"/>
        <v>1971.487070234275</v>
      </c>
      <c r="U527" s="87">
        <f t="shared" si="109"/>
        <v>1747.418890164036</v>
      </c>
    </row>
    <row r="528" spans="1:21" ht="12.75">
      <c r="A528" s="41">
        <v>39145</v>
      </c>
      <c r="B528" s="42">
        <v>0.05277777777777778</v>
      </c>
      <c r="C528" s="43">
        <f t="shared" si="104"/>
        <v>1.0527777777777778</v>
      </c>
      <c r="D528" s="17">
        <v>162.97712763888887</v>
      </c>
      <c r="E528" s="18">
        <v>-0.0002080277777777778</v>
      </c>
      <c r="F528" s="62">
        <v>0.99140811</v>
      </c>
      <c r="G528" s="17">
        <v>163.88199247222224</v>
      </c>
      <c r="H528" s="18">
        <v>0.19781794444444442</v>
      </c>
      <c r="I528" s="64">
        <v>63.08576361</v>
      </c>
      <c r="J528" s="27">
        <f t="shared" si="105"/>
        <v>54.291890000001786</v>
      </c>
      <c r="K528" s="76">
        <f t="shared" si="106"/>
        <v>11.881558333333333</v>
      </c>
      <c r="L528" s="28">
        <f aca="true" t="shared" si="111" ref="L528:L591">DEGREES(ACOS(COS(RADIANS(J528/60))*COS(RADIANS(K528/60))))*60</f>
        <v>55.57669485718438</v>
      </c>
      <c r="M528" s="93">
        <f t="shared" si="107"/>
        <v>148312542.15157056</v>
      </c>
      <c r="N528" s="37">
        <f t="shared" si="108"/>
        <v>402369.8323114854</v>
      </c>
      <c r="O528" s="34">
        <f aca="true" t="shared" si="112" ref="O528:O591">DEGREES(ATAN($F$3/(I528*$F$5)))*60</f>
        <v>14.929252794917094</v>
      </c>
      <c r="P528" s="72">
        <f t="shared" si="110"/>
        <v>0.2664141807971044</v>
      </c>
      <c r="Q528" s="74">
        <f aca="true" t="shared" si="113" ref="Q528:Q591">DEGREES(ATAN($F$5/(COS(RADIANS(P528))*N528*COS(RADIANS(L528/60)))-TAN(RADIANS(P528))))*60</f>
        <v>38.51435953688216</v>
      </c>
      <c r="R528" s="68">
        <f aca="true" t="shared" si="114" ref="R528:R591">Q528+O528</f>
        <v>53.44361233179926</v>
      </c>
      <c r="S528" s="80">
        <f aca="true" t="shared" si="115" ref="S528:S591">Q528-O528</f>
        <v>23.585106741965067</v>
      </c>
      <c r="T528" s="83">
        <f aca="true" t="shared" si="116" ref="T528:T591">ABS(N528*SIN(RADIANS(L528/60))-($F$5/SIN(RADIANS(P528))-N528*COS(RADIANS(L528/60)))*TAN(RADIANS(P528)))</f>
        <v>1997.172028382296</v>
      </c>
      <c r="U528" s="87">
        <f t="shared" si="109"/>
        <v>1747.4188901609875</v>
      </c>
    </row>
    <row r="529" spans="1:21" ht="12.75">
      <c r="A529" s="41">
        <v>39145</v>
      </c>
      <c r="B529" s="42">
        <v>0.05311930783242258</v>
      </c>
      <c r="C529" s="43">
        <f aca="true" t="shared" si="117" ref="C529:C592">(A529-$A$16+B529)</f>
        <v>1.0531193078324226</v>
      </c>
      <c r="D529" s="17">
        <v>162.97747563888885</v>
      </c>
      <c r="E529" s="18">
        <v>-0.00020800000000000001</v>
      </c>
      <c r="F529" s="62">
        <v>0.9914082</v>
      </c>
      <c r="G529" s="17">
        <v>163.88616841666666</v>
      </c>
      <c r="H529" s="18">
        <v>0.19743152777777775</v>
      </c>
      <c r="I529" s="64">
        <v>63.08587453</v>
      </c>
      <c r="J529" s="27">
        <f t="shared" si="105"/>
        <v>54.521566666668946</v>
      </c>
      <c r="K529" s="76">
        <f t="shared" si="106"/>
        <v>11.858371666666667</v>
      </c>
      <c r="L529" s="28">
        <f t="shared" si="111"/>
        <v>55.79615058457947</v>
      </c>
      <c r="M529" s="93">
        <f t="shared" si="107"/>
        <v>148312555.61537892</v>
      </c>
      <c r="N529" s="37">
        <f t="shared" si="108"/>
        <v>402370.5397747742</v>
      </c>
      <c r="O529" s="34">
        <f t="shared" si="112"/>
        <v>14.929226546063251</v>
      </c>
      <c r="P529" s="72">
        <f t="shared" si="110"/>
        <v>0.2664141566118605</v>
      </c>
      <c r="Q529" s="74">
        <f t="shared" si="113"/>
        <v>38.51432152951159</v>
      </c>
      <c r="R529" s="68">
        <f t="shared" si="114"/>
        <v>53.44354807557484</v>
      </c>
      <c r="S529" s="80">
        <f t="shared" si="115"/>
        <v>23.58509498344834</v>
      </c>
      <c r="T529" s="83">
        <f t="shared" si="116"/>
        <v>2022.8674417593065</v>
      </c>
      <c r="U529" s="87">
        <f t="shared" si="109"/>
        <v>1747.4188901575576</v>
      </c>
    </row>
    <row r="530" spans="1:21" ht="12.75">
      <c r="A530" s="41">
        <v>39145</v>
      </c>
      <c r="B530" s="42">
        <v>0.05347222222222222</v>
      </c>
      <c r="C530" s="43">
        <f t="shared" si="117"/>
        <v>1.0534722222222221</v>
      </c>
      <c r="D530" s="17">
        <v>162.9778236111111</v>
      </c>
      <c r="E530" s="18">
        <v>-0.00020797222222222224</v>
      </c>
      <c r="F530" s="62">
        <v>0.99140829</v>
      </c>
      <c r="G530" s="17">
        <v>163.89034433333333</v>
      </c>
      <c r="H530" s="18">
        <v>0.19704508333333332</v>
      </c>
      <c r="I530" s="64">
        <v>63.08598544</v>
      </c>
      <c r="J530" s="27">
        <f t="shared" si="105"/>
        <v>54.7512433333344</v>
      </c>
      <c r="K530" s="76">
        <f t="shared" si="106"/>
        <v>11.835183333333331</v>
      </c>
      <c r="L530" s="28">
        <f t="shared" si="111"/>
        <v>56.01569751128041</v>
      </c>
      <c r="M530" s="93">
        <f t="shared" si="107"/>
        <v>148312569.07918727</v>
      </c>
      <c r="N530" s="37">
        <f t="shared" si="108"/>
        <v>402371.2471742816</v>
      </c>
      <c r="O530" s="34">
        <f t="shared" si="112"/>
        <v>14.92920029966817</v>
      </c>
      <c r="P530" s="72">
        <f t="shared" si="110"/>
        <v>0.26641413242662104</v>
      </c>
      <c r="Q530" s="74">
        <f t="shared" si="113"/>
        <v>38.51428377666504</v>
      </c>
      <c r="R530" s="68">
        <f t="shared" si="114"/>
        <v>53.443484076333206</v>
      </c>
      <c r="S530" s="80">
        <f t="shared" si="115"/>
        <v>23.58508347699687</v>
      </c>
      <c r="T530" s="83">
        <f t="shared" si="116"/>
        <v>2048.5735820722657</v>
      </c>
      <c r="U530" s="87">
        <f t="shared" si="109"/>
        <v>1747.4188901541281</v>
      </c>
    </row>
    <row r="531" spans="1:21" ht="12.75">
      <c r="A531" s="41">
        <v>39145</v>
      </c>
      <c r="B531" s="42">
        <v>0.05381375227686702</v>
      </c>
      <c r="C531" s="43">
        <f t="shared" si="117"/>
        <v>1.053813752276867</v>
      </c>
      <c r="D531" s="17">
        <v>162.97817158333334</v>
      </c>
      <c r="E531" s="18">
        <v>-0.00020797222222222224</v>
      </c>
      <c r="F531" s="62">
        <v>0.99140837</v>
      </c>
      <c r="G531" s="17">
        <v>163.89452027777776</v>
      </c>
      <c r="H531" s="18">
        <v>0.19665866666666665</v>
      </c>
      <c r="I531" s="64">
        <v>63.08609633</v>
      </c>
      <c r="J531" s="27">
        <f t="shared" si="105"/>
        <v>54.98092166666538</v>
      </c>
      <c r="K531" s="76">
        <f t="shared" si="106"/>
        <v>11.811998333333332</v>
      </c>
      <c r="L531" s="28">
        <f t="shared" si="111"/>
        <v>56.235337250766555</v>
      </c>
      <c r="M531" s="93">
        <f t="shared" si="107"/>
        <v>148312581.04701692</v>
      </c>
      <c r="N531" s="37">
        <f t="shared" si="108"/>
        <v>402371.9544462262</v>
      </c>
      <c r="O531" s="34">
        <f t="shared" si="112"/>
        <v>14.929174058098264</v>
      </c>
      <c r="P531" s="72">
        <f t="shared" si="110"/>
        <v>0.26641411092863404</v>
      </c>
      <c r="Q531" s="74">
        <f t="shared" si="113"/>
        <v>38.51424612646961</v>
      </c>
      <c r="R531" s="68">
        <f t="shared" si="114"/>
        <v>53.44342018456787</v>
      </c>
      <c r="S531" s="80">
        <f t="shared" si="115"/>
        <v>23.585072068371346</v>
      </c>
      <c r="T531" s="83">
        <f t="shared" si="116"/>
        <v>2074.290655556426</v>
      </c>
      <c r="U531" s="87">
        <f t="shared" si="109"/>
        <v>1747.4188901510793</v>
      </c>
    </row>
    <row r="532" spans="1:21" ht="12.75">
      <c r="A532" s="41">
        <v>39145</v>
      </c>
      <c r="B532" s="42">
        <v>0.05416666666666667</v>
      </c>
      <c r="C532" s="43">
        <f t="shared" si="117"/>
        <v>1.0541666666666667</v>
      </c>
      <c r="D532" s="17">
        <v>162.9785195833333</v>
      </c>
      <c r="E532" s="18">
        <v>-0.00020794444444444446</v>
      </c>
      <c r="F532" s="62">
        <v>0.99140846</v>
      </c>
      <c r="G532" s="17">
        <v>163.89869616666667</v>
      </c>
      <c r="H532" s="18">
        <v>0.19627224999999998</v>
      </c>
      <c r="I532" s="64">
        <v>63.08620722</v>
      </c>
      <c r="J532" s="27">
        <f t="shared" si="105"/>
        <v>55.21059500000149</v>
      </c>
      <c r="K532" s="76">
        <f t="shared" si="106"/>
        <v>11.788811666666666</v>
      </c>
      <c r="L532" s="28">
        <f t="shared" si="111"/>
        <v>56.4550611724318</v>
      </c>
      <c r="M532" s="93">
        <f t="shared" si="107"/>
        <v>148312594.51082528</v>
      </c>
      <c r="N532" s="37">
        <f t="shared" si="108"/>
        <v>402372.6617181708</v>
      </c>
      <c r="O532" s="34">
        <f t="shared" si="112"/>
        <v>14.929147816620606</v>
      </c>
      <c r="P532" s="72">
        <f t="shared" si="110"/>
        <v>0.2664140867434029</v>
      </c>
      <c r="Q532" s="74">
        <f t="shared" si="113"/>
        <v>38.51420888209676</v>
      </c>
      <c r="R532" s="68">
        <f t="shared" si="114"/>
        <v>53.443356698717366</v>
      </c>
      <c r="S532" s="80">
        <f t="shared" si="115"/>
        <v>23.585061065476154</v>
      </c>
      <c r="T532" s="83">
        <f t="shared" si="116"/>
        <v>2100.0176170871955</v>
      </c>
      <c r="U532" s="87">
        <f t="shared" si="109"/>
        <v>1747.4188901476496</v>
      </c>
    </row>
    <row r="533" spans="1:21" ht="12.75">
      <c r="A533" s="41">
        <v>39145</v>
      </c>
      <c r="B533" s="42">
        <v>0.05450819672131147</v>
      </c>
      <c r="C533" s="43">
        <f t="shared" si="117"/>
        <v>1.0545081967213115</v>
      </c>
      <c r="D533" s="17">
        <v>162.97886755555555</v>
      </c>
      <c r="E533" s="18">
        <v>-0.0002079166666666667</v>
      </c>
      <c r="F533" s="62">
        <v>0.99140855</v>
      </c>
      <c r="G533" s="17">
        <v>163.90287205555555</v>
      </c>
      <c r="H533" s="18">
        <v>0.19588583333333331</v>
      </c>
      <c r="I533" s="64">
        <v>63.0863181</v>
      </c>
      <c r="J533" s="27">
        <f t="shared" si="105"/>
        <v>55.440269999999714</v>
      </c>
      <c r="K533" s="76">
        <f t="shared" si="106"/>
        <v>11.765624999999998</v>
      </c>
      <c r="L533" s="28">
        <f t="shared" si="111"/>
        <v>56.674875105790896</v>
      </c>
      <c r="M533" s="93">
        <f t="shared" si="107"/>
        <v>148312607.97463363</v>
      </c>
      <c r="N533" s="37">
        <f t="shared" si="108"/>
        <v>402373.368926334</v>
      </c>
      <c r="O533" s="34">
        <f t="shared" si="112"/>
        <v>14.929121577601629</v>
      </c>
      <c r="P533" s="72">
        <f t="shared" si="110"/>
        <v>0.26641406255817623</v>
      </c>
      <c r="Q533" s="74">
        <f t="shared" si="113"/>
        <v>38.51417189275767</v>
      </c>
      <c r="R533" s="68">
        <f t="shared" si="114"/>
        <v>53.4432934703593</v>
      </c>
      <c r="S533" s="80">
        <f t="shared" si="115"/>
        <v>23.585050315156046</v>
      </c>
      <c r="T533" s="83">
        <f t="shared" si="116"/>
        <v>2125.75516626626</v>
      </c>
      <c r="U533" s="87">
        <f t="shared" si="109"/>
        <v>1747.4188901442199</v>
      </c>
    </row>
    <row r="534" spans="1:21" ht="12.75">
      <c r="A534" s="41">
        <v>39145</v>
      </c>
      <c r="B534" s="42">
        <v>0.05486111111111111</v>
      </c>
      <c r="C534" s="43">
        <f t="shared" si="117"/>
        <v>1.054861111111111</v>
      </c>
      <c r="D534" s="17">
        <v>162.97921552777774</v>
      </c>
      <c r="E534" s="18">
        <v>-0.0002079166666666667</v>
      </c>
      <c r="F534" s="62">
        <v>0.99140863</v>
      </c>
      <c r="G534" s="17">
        <v>163.90704794444446</v>
      </c>
      <c r="H534" s="18">
        <v>0.19549941666666665</v>
      </c>
      <c r="I534" s="64">
        <v>63.08642897</v>
      </c>
      <c r="J534" s="27">
        <f t="shared" si="105"/>
        <v>55.669945000003054</v>
      </c>
      <c r="K534" s="76">
        <f t="shared" si="106"/>
        <v>11.742439999999998</v>
      </c>
      <c r="L534" s="28">
        <f t="shared" si="111"/>
        <v>56.89477674091768</v>
      </c>
      <c r="M534" s="93">
        <f t="shared" si="107"/>
        <v>148312619.94246328</v>
      </c>
      <c r="N534" s="37">
        <f t="shared" si="108"/>
        <v>402374.07607071585</v>
      </c>
      <c r="O534" s="34">
        <f t="shared" si="112"/>
        <v>14.929095341041304</v>
      </c>
      <c r="P534" s="72">
        <f t="shared" si="110"/>
        <v>0.26641404106020045</v>
      </c>
      <c r="Q534" s="74">
        <f t="shared" si="113"/>
        <v>38.51413499691378</v>
      </c>
      <c r="R534" s="68">
        <f t="shared" si="114"/>
        <v>53.443230337955086</v>
      </c>
      <c r="S534" s="80">
        <f t="shared" si="115"/>
        <v>23.585039655872478</v>
      </c>
      <c r="T534" s="83">
        <f t="shared" si="116"/>
        <v>2151.5030515477283</v>
      </c>
      <c r="U534" s="87">
        <f t="shared" si="109"/>
        <v>1747.418890141171</v>
      </c>
    </row>
    <row r="535" spans="1:21" ht="12.75">
      <c r="A535" s="41">
        <v>39145</v>
      </c>
      <c r="B535" s="42">
        <v>0.05520264116575591</v>
      </c>
      <c r="C535" s="43">
        <f t="shared" si="117"/>
        <v>1.055202641165756</v>
      </c>
      <c r="D535" s="17">
        <v>162.97956352777777</v>
      </c>
      <c r="E535" s="18">
        <v>-0.00020788888888888889</v>
      </c>
      <c r="F535" s="62">
        <v>0.99140872</v>
      </c>
      <c r="G535" s="17">
        <v>163.91122380555555</v>
      </c>
      <c r="H535" s="18">
        <v>0.19511299999999998</v>
      </c>
      <c r="I535" s="64">
        <v>63.08653984</v>
      </c>
      <c r="J535" s="27">
        <f t="shared" si="105"/>
        <v>55.899616666666816</v>
      </c>
      <c r="K535" s="76">
        <f t="shared" si="106"/>
        <v>11.719253333333333</v>
      </c>
      <c r="L535" s="28">
        <f t="shared" si="111"/>
        <v>57.11476111653993</v>
      </c>
      <c r="M535" s="93">
        <f t="shared" si="107"/>
        <v>148312633.40627164</v>
      </c>
      <c r="N535" s="37">
        <f t="shared" si="108"/>
        <v>402374.7832150976</v>
      </c>
      <c r="O535" s="34">
        <f t="shared" si="112"/>
        <v>14.9290691045732</v>
      </c>
      <c r="P535" s="72">
        <f t="shared" si="110"/>
        <v>0.266414016874982</v>
      </c>
      <c r="Q535" s="74">
        <f t="shared" si="113"/>
        <v>38.51409850729957</v>
      </c>
      <c r="R535" s="68">
        <f t="shared" si="114"/>
        <v>53.443167611872774</v>
      </c>
      <c r="S535" s="80">
        <f t="shared" si="115"/>
        <v>23.58502940272637</v>
      </c>
      <c r="T535" s="83">
        <f t="shared" si="116"/>
        <v>2177.260655873398</v>
      </c>
      <c r="U535" s="87">
        <f t="shared" si="109"/>
        <v>1747.4188901377415</v>
      </c>
    </row>
    <row r="536" spans="1:21" ht="12.75">
      <c r="A536" s="41">
        <v>39145</v>
      </c>
      <c r="B536" s="42">
        <v>0.05555555555555555</v>
      </c>
      <c r="C536" s="43">
        <f t="shared" si="117"/>
        <v>1.0555555555555556</v>
      </c>
      <c r="D536" s="17">
        <v>162.97991149999996</v>
      </c>
      <c r="E536" s="18">
        <v>-0.0002078611111111111</v>
      </c>
      <c r="F536" s="62">
        <v>0.99140881</v>
      </c>
      <c r="G536" s="17">
        <v>163.91539963888889</v>
      </c>
      <c r="H536" s="18">
        <v>0.19472658333333331</v>
      </c>
      <c r="I536" s="64">
        <v>63.08665069</v>
      </c>
      <c r="J536" s="27">
        <f t="shared" si="105"/>
        <v>56.129288333335694</v>
      </c>
      <c r="K536" s="76">
        <f t="shared" si="106"/>
        <v>11.696066666666667</v>
      </c>
      <c r="L536" s="28">
        <f t="shared" si="111"/>
        <v>57.33483084548208</v>
      </c>
      <c r="M536" s="93">
        <f t="shared" si="107"/>
        <v>148312646.87008</v>
      </c>
      <c r="N536" s="37">
        <f t="shared" si="108"/>
        <v>402375.4902319166</v>
      </c>
      <c r="O536" s="34">
        <f t="shared" si="112"/>
        <v>14.929042872930118</v>
      </c>
      <c r="P536" s="72">
        <f t="shared" si="110"/>
        <v>0.26641399268976795</v>
      </c>
      <c r="Q536" s="74">
        <f t="shared" si="113"/>
        <v>38.51406228092727</v>
      </c>
      <c r="R536" s="68">
        <f t="shared" si="114"/>
        <v>53.44310515385739</v>
      </c>
      <c r="S536" s="80">
        <f t="shared" si="115"/>
        <v>23.58501940799715</v>
      </c>
      <c r="T536" s="83">
        <f t="shared" si="116"/>
        <v>2203.028301052228</v>
      </c>
      <c r="U536" s="87">
        <f t="shared" si="109"/>
        <v>1747.4188901343116</v>
      </c>
    </row>
    <row r="537" spans="1:21" ht="12.75">
      <c r="A537" s="41">
        <v>39145</v>
      </c>
      <c r="B537" s="42">
        <v>0.055897085610200355</v>
      </c>
      <c r="C537" s="43">
        <f t="shared" si="117"/>
        <v>1.0558970856102003</v>
      </c>
      <c r="D537" s="17">
        <v>162.9802595</v>
      </c>
      <c r="E537" s="18">
        <v>-0.0002078611111111111</v>
      </c>
      <c r="F537" s="62">
        <v>0.99140889</v>
      </c>
      <c r="G537" s="17">
        <v>163.91957547222222</v>
      </c>
      <c r="H537" s="18">
        <v>0.19434016666666665</v>
      </c>
      <c r="I537" s="64">
        <v>63.08676153</v>
      </c>
      <c r="J537" s="27">
        <f aca="true" t="shared" si="118" ref="J537:J600">(G537-D537)*60</f>
        <v>56.35895833333393</v>
      </c>
      <c r="K537" s="76">
        <f aca="true" t="shared" si="119" ref="K537:K600">(H537-E537)*60</f>
        <v>11.672881666666667</v>
      </c>
      <c r="L537" s="28">
        <f t="shared" si="111"/>
        <v>57.554983654588455</v>
      </c>
      <c r="M537" s="93">
        <f aca="true" t="shared" si="120" ref="M537:M600">F537*$F$9</f>
        <v>148312658.83790964</v>
      </c>
      <c r="N537" s="37">
        <f aca="true" t="shared" si="121" ref="N537:N600">I537*$F$5</f>
        <v>402376.1971849542</v>
      </c>
      <c r="O537" s="34">
        <f t="shared" si="112"/>
        <v>14.929016643745618</v>
      </c>
      <c r="P537" s="72">
        <f t="shared" si="110"/>
        <v>0.2664139711918035</v>
      </c>
      <c r="Q537" s="74">
        <f t="shared" si="113"/>
        <v>38.51402614760937</v>
      </c>
      <c r="R537" s="68">
        <f t="shared" si="114"/>
        <v>53.44304279135499</v>
      </c>
      <c r="S537" s="80">
        <f t="shared" si="115"/>
        <v>23.585009503863752</v>
      </c>
      <c r="T537" s="83">
        <f t="shared" si="116"/>
        <v>2228.8057411915497</v>
      </c>
      <c r="U537" s="87">
        <f aca="true" t="shared" si="122" ref="U537:U600">$F$3/COS(RADIANS(P537))</f>
        <v>1747.418890131263</v>
      </c>
    </row>
    <row r="538" spans="1:21" ht="12.75">
      <c r="A538" s="41">
        <v>39145</v>
      </c>
      <c r="B538" s="42">
        <v>0.05625</v>
      </c>
      <c r="C538" s="43">
        <f t="shared" si="117"/>
        <v>1.05625</v>
      </c>
      <c r="D538" s="17">
        <v>162.98060747222218</v>
      </c>
      <c r="E538" s="18">
        <v>-0.00020783333333333333</v>
      </c>
      <c r="F538" s="62">
        <v>0.99140898</v>
      </c>
      <c r="G538" s="17">
        <v>163.92375127777777</v>
      </c>
      <c r="H538" s="18">
        <v>0.19395374999999998</v>
      </c>
      <c r="I538" s="64">
        <v>63.08687237</v>
      </c>
      <c r="J538" s="27">
        <f t="shared" si="118"/>
        <v>56.58862833333558</v>
      </c>
      <c r="K538" s="76">
        <f t="shared" si="119"/>
        <v>11.649694999999998</v>
      </c>
      <c r="L538" s="28">
        <f t="shared" si="111"/>
        <v>57.77521953262507</v>
      </c>
      <c r="M538" s="93">
        <f t="shared" si="120"/>
        <v>148312672.30171797</v>
      </c>
      <c r="N538" s="37">
        <f t="shared" si="121"/>
        <v>402376.90413799183</v>
      </c>
      <c r="O538" s="34">
        <f t="shared" si="112"/>
        <v>14.928990414653276</v>
      </c>
      <c r="P538" s="72">
        <f aca="true" t="shared" si="123" ref="P538:P601">DEGREES(ASIN(($F$7-$F$5)/M538))</f>
        <v>0.2664139470065978</v>
      </c>
      <c r="Q538" s="74">
        <f t="shared" si="113"/>
        <v>38.51399042137014</v>
      </c>
      <c r="R538" s="68">
        <f t="shared" si="114"/>
        <v>53.442980836023416</v>
      </c>
      <c r="S538" s="80">
        <f t="shared" si="115"/>
        <v>23.58500000671686</v>
      </c>
      <c r="T538" s="83">
        <f t="shared" si="116"/>
        <v>2254.5929385017607</v>
      </c>
      <c r="U538" s="87">
        <f t="shared" si="122"/>
        <v>1747.4188901278333</v>
      </c>
    </row>
    <row r="539" spans="1:21" ht="12.75">
      <c r="A539" s="41">
        <v>39145</v>
      </c>
      <c r="B539" s="42">
        <v>0.05659153005464481</v>
      </c>
      <c r="C539" s="43">
        <f t="shared" si="117"/>
        <v>1.056591530054645</v>
      </c>
      <c r="D539" s="17">
        <v>162.98095544444442</v>
      </c>
      <c r="E539" s="18">
        <v>-0.00020780555555555556</v>
      </c>
      <c r="F539" s="62">
        <v>0.99140907</v>
      </c>
      <c r="G539" s="17">
        <v>163.92792708333332</v>
      </c>
      <c r="H539" s="18">
        <v>0.1935673333333333</v>
      </c>
      <c r="I539" s="64">
        <v>63.08698319</v>
      </c>
      <c r="J539" s="27">
        <f t="shared" si="118"/>
        <v>56.818298333333814</v>
      </c>
      <c r="K539" s="76">
        <f t="shared" si="119"/>
        <v>11.626508333333332</v>
      </c>
      <c r="L539" s="28">
        <f t="shared" si="111"/>
        <v>57.995537869410924</v>
      </c>
      <c r="M539" s="93">
        <f t="shared" si="120"/>
        <v>148312685.76552632</v>
      </c>
      <c r="N539" s="37">
        <f t="shared" si="121"/>
        <v>402377.61096346664</v>
      </c>
      <c r="O539" s="34">
        <f t="shared" si="112"/>
        <v>14.928964190385864</v>
      </c>
      <c r="P539" s="72">
        <f t="shared" si="123"/>
        <v>0.26641392282139637</v>
      </c>
      <c r="Q539" s="74">
        <f t="shared" si="113"/>
        <v>38.513954958369155</v>
      </c>
      <c r="R539" s="68">
        <f t="shared" si="114"/>
        <v>53.44291914875502</v>
      </c>
      <c r="S539" s="80">
        <f t="shared" si="115"/>
        <v>23.584990767983292</v>
      </c>
      <c r="T539" s="83">
        <f t="shared" si="116"/>
        <v>2280.389837607415</v>
      </c>
      <c r="U539" s="87">
        <f t="shared" si="122"/>
        <v>1747.4188901244033</v>
      </c>
    </row>
    <row r="540" spans="1:21" ht="12.75">
      <c r="A540" s="41">
        <v>39145</v>
      </c>
      <c r="B540" s="42">
        <v>0.05694444444444444</v>
      </c>
      <c r="C540" s="43">
        <f t="shared" si="117"/>
        <v>1.0569444444444445</v>
      </c>
      <c r="D540" s="17">
        <v>162.9813034444444</v>
      </c>
      <c r="E540" s="18">
        <v>-0.00020780555555555556</v>
      </c>
      <c r="F540" s="62">
        <v>0.99140915</v>
      </c>
      <c r="G540" s="17">
        <v>163.9321028611111</v>
      </c>
      <c r="H540" s="18">
        <v>0.19318091666666665</v>
      </c>
      <c r="I540" s="64">
        <v>63.08709401</v>
      </c>
      <c r="J540" s="27">
        <f t="shared" si="118"/>
        <v>57.047965000002705</v>
      </c>
      <c r="K540" s="76">
        <f t="shared" si="119"/>
        <v>11.603323333333332</v>
      </c>
      <c r="L540" s="28">
        <f t="shared" si="111"/>
        <v>58.215934794423426</v>
      </c>
      <c r="M540" s="93">
        <f t="shared" si="120"/>
        <v>148312697.73335597</v>
      </c>
      <c r="N540" s="37">
        <f t="shared" si="121"/>
        <v>402378.31778894144</v>
      </c>
      <c r="O540" s="34">
        <f t="shared" si="112"/>
        <v>14.928937966210581</v>
      </c>
      <c r="P540" s="72">
        <f t="shared" si="123"/>
        <v>0.2664139013234432</v>
      </c>
      <c r="Q540" s="74">
        <f t="shared" si="113"/>
        <v>38.51391957933688</v>
      </c>
      <c r="R540" s="68">
        <f t="shared" si="114"/>
        <v>53.44285754554746</v>
      </c>
      <c r="S540" s="80">
        <f t="shared" si="115"/>
        <v>23.584981613126295</v>
      </c>
      <c r="T540" s="83">
        <f t="shared" si="116"/>
        <v>2306.196007077554</v>
      </c>
      <c r="U540" s="87">
        <f t="shared" si="122"/>
        <v>1747.418890121355</v>
      </c>
    </row>
    <row r="541" spans="1:21" ht="12.75">
      <c r="A541" s="41">
        <v>39145</v>
      </c>
      <c r="B541" s="42">
        <v>0.05728597449908925</v>
      </c>
      <c r="C541" s="43">
        <f t="shared" si="117"/>
        <v>1.0572859744990892</v>
      </c>
      <c r="D541" s="17">
        <v>162.98165141666664</v>
      </c>
      <c r="E541" s="18">
        <v>-0.00020777777777777778</v>
      </c>
      <c r="F541" s="62">
        <v>0.99140924</v>
      </c>
      <c r="G541" s="17">
        <v>163.9362786388889</v>
      </c>
      <c r="H541" s="18">
        <v>0.19279449999999998</v>
      </c>
      <c r="I541" s="64">
        <v>63.08720482</v>
      </c>
      <c r="J541" s="27">
        <f t="shared" si="118"/>
        <v>57.277633333335416</v>
      </c>
      <c r="K541" s="76">
        <f t="shared" si="119"/>
        <v>11.580136666666666</v>
      </c>
      <c r="L541" s="28">
        <f t="shared" si="111"/>
        <v>58.4364136175727</v>
      </c>
      <c r="M541" s="93">
        <f t="shared" si="120"/>
        <v>148312711.19716433</v>
      </c>
      <c r="N541" s="37">
        <f t="shared" si="121"/>
        <v>402379.0245506348</v>
      </c>
      <c r="O541" s="34">
        <f t="shared" si="112"/>
        <v>14.928911744493792</v>
      </c>
      <c r="P541" s="72">
        <f t="shared" si="123"/>
        <v>0.26641387713825015</v>
      </c>
      <c r="Q541" s="74">
        <f t="shared" si="113"/>
        <v>38.51388461645476</v>
      </c>
      <c r="R541" s="68">
        <f t="shared" si="114"/>
        <v>53.44279636094855</v>
      </c>
      <c r="S541" s="80">
        <f t="shared" si="115"/>
        <v>23.584972871960968</v>
      </c>
      <c r="T541" s="83">
        <f t="shared" si="116"/>
        <v>2332.011795028455</v>
      </c>
      <c r="U541" s="87">
        <f t="shared" si="122"/>
        <v>1747.418890117925</v>
      </c>
    </row>
    <row r="542" spans="1:21" ht="12.75">
      <c r="A542" s="41">
        <v>39145</v>
      </c>
      <c r="B542" s="42">
        <v>0.057638888888888885</v>
      </c>
      <c r="C542" s="43">
        <f t="shared" si="117"/>
        <v>1.0576388888888888</v>
      </c>
      <c r="D542" s="17">
        <v>162.98199938888888</v>
      </c>
      <c r="E542" s="18">
        <v>-0.00020775</v>
      </c>
      <c r="F542" s="62">
        <v>0.99140932</v>
      </c>
      <c r="G542" s="17">
        <v>163.94045422222223</v>
      </c>
      <c r="H542" s="18">
        <v>0.1924080833333333</v>
      </c>
      <c r="I542" s="64">
        <v>63.08731561</v>
      </c>
      <c r="J542" s="27">
        <f t="shared" si="118"/>
        <v>57.50729000000092</v>
      </c>
      <c r="K542" s="76">
        <f t="shared" si="119"/>
        <v>11.556949999999999</v>
      </c>
      <c r="L542" s="28">
        <f t="shared" si="111"/>
        <v>58.65696069332271</v>
      </c>
      <c r="M542" s="93">
        <f t="shared" si="120"/>
        <v>148312723.164994</v>
      </c>
      <c r="N542" s="37">
        <f t="shared" si="121"/>
        <v>402379.7311847654</v>
      </c>
      <c r="O542" s="34">
        <f t="shared" si="112"/>
        <v>14.928885527601821</v>
      </c>
      <c r="P542" s="72">
        <f t="shared" si="123"/>
        <v>0.26641385564030434</v>
      </c>
      <c r="Q542" s="74">
        <f t="shared" si="113"/>
        <v>38.51384975250736</v>
      </c>
      <c r="R542" s="68">
        <f t="shared" si="114"/>
        <v>53.44273528010918</v>
      </c>
      <c r="S542" s="80">
        <f t="shared" si="115"/>
        <v>23.58496422490554</v>
      </c>
      <c r="T542" s="83">
        <f t="shared" si="116"/>
        <v>2357.8356408872014</v>
      </c>
      <c r="U542" s="87">
        <f t="shared" si="122"/>
        <v>1747.4188901148764</v>
      </c>
    </row>
    <row r="543" spans="1:21" ht="12.75">
      <c r="A543" s="41">
        <v>39145</v>
      </c>
      <c r="B543" s="42">
        <v>0.057980418943533694</v>
      </c>
      <c r="C543" s="43">
        <f t="shared" si="117"/>
        <v>1.0579804189435338</v>
      </c>
      <c r="D543" s="17">
        <v>162.98234738888885</v>
      </c>
      <c r="E543" s="18">
        <v>-0.00020775</v>
      </c>
      <c r="F543" s="62">
        <v>0.99140941</v>
      </c>
      <c r="G543" s="17">
        <v>163.94462994444444</v>
      </c>
      <c r="H543" s="18">
        <v>0.19202166666666665</v>
      </c>
      <c r="I543" s="64">
        <v>63.0874264</v>
      </c>
      <c r="J543" s="27">
        <f t="shared" si="118"/>
        <v>57.73695333333535</v>
      </c>
      <c r="K543" s="76">
        <f t="shared" si="119"/>
        <v>11.533764999999999</v>
      </c>
      <c r="L543" s="28">
        <f t="shared" si="111"/>
        <v>58.87759342270312</v>
      </c>
      <c r="M543" s="93">
        <f t="shared" si="120"/>
        <v>148312736.62880236</v>
      </c>
      <c r="N543" s="37">
        <f t="shared" si="121"/>
        <v>402380.437818896</v>
      </c>
      <c r="O543" s="34">
        <f t="shared" si="112"/>
        <v>14.928859310801931</v>
      </c>
      <c r="P543" s="72">
        <f t="shared" si="123"/>
        <v>0.2664138314551195</v>
      </c>
      <c r="Q543" s="74">
        <f t="shared" si="113"/>
        <v>38.51381529756378</v>
      </c>
      <c r="R543" s="68">
        <f t="shared" si="114"/>
        <v>53.442674608365714</v>
      </c>
      <c r="S543" s="80">
        <f t="shared" si="115"/>
        <v>23.584955986761848</v>
      </c>
      <c r="T543" s="83">
        <f t="shared" si="116"/>
        <v>2383.669545862562</v>
      </c>
      <c r="U543" s="87">
        <f t="shared" si="122"/>
        <v>1747.4188901114467</v>
      </c>
    </row>
    <row r="544" spans="1:21" ht="12.75">
      <c r="A544" s="41">
        <v>39145</v>
      </c>
      <c r="B544" s="42">
        <v>0.05833333333333333</v>
      </c>
      <c r="C544" s="43">
        <f t="shared" si="117"/>
        <v>1.0583333333333333</v>
      </c>
      <c r="D544" s="17">
        <v>162.9826953611111</v>
      </c>
      <c r="E544" s="18">
        <v>-0.00020772222222222223</v>
      </c>
      <c r="F544" s="62">
        <v>0.9914095</v>
      </c>
      <c r="G544" s="17">
        <v>163.94880569444445</v>
      </c>
      <c r="H544" s="18">
        <v>0.19163524999999998</v>
      </c>
      <c r="I544" s="64">
        <v>63.08753718</v>
      </c>
      <c r="J544" s="27">
        <f t="shared" si="118"/>
        <v>57.96662000000083</v>
      </c>
      <c r="K544" s="76">
        <f t="shared" si="119"/>
        <v>11.510578333333333</v>
      </c>
      <c r="L544" s="28">
        <f t="shared" si="111"/>
        <v>59.09830700349824</v>
      </c>
      <c r="M544" s="93">
        <f t="shared" si="120"/>
        <v>148312750.09261072</v>
      </c>
      <c r="N544" s="37">
        <f t="shared" si="121"/>
        <v>402381.1443892452</v>
      </c>
      <c r="O544" s="34">
        <f t="shared" si="112"/>
        <v>14.92883309646046</v>
      </c>
      <c r="P544" s="72">
        <f t="shared" si="123"/>
        <v>0.2664138072699391</v>
      </c>
      <c r="Q544" s="74">
        <f t="shared" si="113"/>
        <v>38.5137810980086</v>
      </c>
      <c r="R544" s="68">
        <f t="shared" si="114"/>
        <v>53.44261419446906</v>
      </c>
      <c r="S544" s="80">
        <f t="shared" si="115"/>
        <v>23.584948001548142</v>
      </c>
      <c r="T544" s="83">
        <f t="shared" si="116"/>
        <v>2409.5129653728372</v>
      </c>
      <c r="U544" s="87">
        <f t="shared" si="122"/>
        <v>1747.418890108017</v>
      </c>
    </row>
    <row r="545" spans="1:21" ht="12.75">
      <c r="A545" s="41">
        <v>39145</v>
      </c>
      <c r="B545" s="42">
        <v>0.058674863387978136</v>
      </c>
      <c r="C545" s="43">
        <f t="shared" si="117"/>
        <v>1.0586748633879781</v>
      </c>
      <c r="D545" s="17">
        <v>162.98304333333328</v>
      </c>
      <c r="E545" s="18">
        <v>-0.00020772222222222223</v>
      </c>
      <c r="F545" s="62">
        <v>0.99140958</v>
      </c>
      <c r="G545" s="17">
        <v>163.95298138888887</v>
      </c>
      <c r="H545" s="18">
        <v>0.1912488333333333</v>
      </c>
      <c r="I545" s="64">
        <v>63.08764795</v>
      </c>
      <c r="J545" s="27">
        <f t="shared" si="118"/>
        <v>58.19628333333526</v>
      </c>
      <c r="K545" s="76">
        <f t="shared" si="119"/>
        <v>11.487393333333333</v>
      </c>
      <c r="L545" s="28">
        <f t="shared" si="111"/>
        <v>59.31909467895805</v>
      </c>
      <c r="M545" s="93">
        <f t="shared" si="120"/>
        <v>148312762.06044033</v>
      </c>
      <c r="N545" s="37">
        <f t="shared" si="121"/>
        <v>402381.850895813</v>
      </c>
      <c r="O545" s="34">
        <f t="shared" si="112"/>
        <v>14.928806884577375</v>
      </c>
      <c r="P545" s="72">
        <f t="shared" si="123"/>
        <v>0.2664137857720047</v>
      </c>
      <c r="Q545" s="74">
        <f t="shared" si="113"/>
        <v>38.51374699103447</v>
      </c>
      <c r="R545" s="68">
        <f t="shared" si="114"/>
        <v>53.44255387561185</v>
      </c>
      <c r="S545" s="80">
        <f t="shared" si="115"/>
        <v>23.584940106457097</v>
      </c>
      <c r="T545" s="83">
        <f t="shared" si="116"/>
        <v>2435.3651274937856</v>
      </c>
      <c r="U545" s="87">
        <f t="shared" si="122"/>
        <v>1747.4188901049683</v>
      </c>
    </row>
    <row r="546" spans="1:21" ht="12.75">
      <c r="A546" s="41">
        <v>39145</v>
      </c>
      <c r="B546" s="42">
        <v>0.05902777777777778</v>
      </c>
      <c r="C546" s="43">
        <f t="shared" si="117"/>
        <v>1.0590277777777777</v>
      </c>
      <c r="D546" s="17">
        <v>162.98339133333337</v>
      </c>
      <c r="E546" s="18">
        <v>-0.00020769444444444446</v>
      </c>
      <c r="F546" s="62">
        <v>0.99140967</v>
      </c>
      <c r="G546" s="17">
        <v>163.95715708333333</v>
      </c>
      <c r="H546" s="18">
        <v>0.19086241666666665</v>
      </c>
      <c r="I546" s="64">
        <v>63.08775871</v>
      </c>
      <c r="J546" s="27">
        <f t="shared" si="118"/>
        <v>58.42594499999734</v>
      </c>
      <c r="K546" s="76">
        <f t="shared" si="119"/>
        <v>11.464206666666664</v>
      </c>
      <c r="L546" s="28">
        <f t="shared" si="111"/>
        <v>59.5399565779828</v>
      </c>
      <c r="M546" s="93">
        <f t="shared" si="120"/>
        <v>148312775.5242487</v>
      </c>
      <c r="N546" s="37">
        <f t="shared" si="121"/>
        <v>402382.55733859946</v>
      </c>
      <c r="O546" s="34">
        <f t="shared" si="112"/>
        <v>14.928780675152657</v>
      </c>
      <c r="P546" s="72">
        <f t="shared" si="123"/>
        <v>0.26641376158683255</v>
      </c>
      <c r="Q546" s="74">
        <f t="shared" si="113"/>
        <v>38.513713299314915</v>
      </c>
      <c r="R546" s="68">
        <f t="shared" si="114"/>
        <v>53.442493974467574</v>
      </c>
      <c r="S546" s="80">
        <f t="shared" si="115"/>
        <v>23.584932624162256</v>
      </c>
      <c r="T546" s="83">
        <f t="shared" si="116"/>
        <v>2461.2260094627654</v>
      </c>
      <c r="U546" s="87">
        <f t="shared" si="122"/>
        <v>1747.4188901015386</v>
      </c>
    </row>
    <row r="547" spans="1:21" ht="12.75">
      <c r="A547" s="41">
        <v>39145</v>
      </c>
      <c r="B547" s="42">
        <v>0.059369307832422585</v>
      </c>
      <c r="C547" s="43">
        <f t="shared" si="117"/>
        <v>1.0593693078324227</v>
      </c>
      <c r="D547" s="17">
        <v>162.98373930555556</v>
      </c>
      <c r="E547" s="18">
        <v>-0.00020766666666666668</v>
      </c>
      <c r="F547" s="62">
        <v>0.99140976</v>
      </c>
      <c r="G547" s="17">
        <v>163.96133277777776</v>
      </c>
      <c r="H547" s="18">
        <v>0.19047599999999998</v>
      </c>
      <c r="I547" s="64">
        <v>63.08786946</v>
      </c>
      <c r="J547" s="27">
        <f t="shared" si="118"/>
        <v>58.65560833333177</v>
      </c>
      <c r="K547" s="76">
        <f t="shared" si="119"/>
        <v>11.441019999999998</v>
      </c>
      <c r="L547" s="28">
        <f t="shared" si="111"/>
        <v>59.760895451118984</v>
      </c>
      <c r="M547" s="93">
        <f t="shared" si="120"/>
        <v>148312788.98805705</v>
      </c>
      <c r="N547" s="37">
        <f t="shared" si="121"/>
        <v>402383.2637176044</v>
      </c>
      <c r="O547" s="34">
        <f t="shared" si="112"/>
        <v>14.928754468186288</v>
      </c>
      <c r="P547" s="72">
        <f t="shared" si="123"/>
        <v>0.2664137374016648</v>
      </c>
      <c r="Q547" s="74">
        <f t="shared" si="113"/>
        <v>38.51367986262884</v>
      </c>
      <c r="R547" s="68">
        <f t="shared" si="114"/>
        <v>53.44243433081513</v>
      </c>
      <c r="S547" s="80">
        <f t="shared" si="115"/>
        <v>23.584925394442553</v>
      </c>
      <c r="T547" s="83">
        <f t="shared" si="116"/>
        <v>2487.095951910833</v>
      </c>
      <c r="U547" s="87">
        <f t="shared" si="122"/>
        <v>1747.418890098109</v>
      </c>
    </row>
    <row r="548" spans="1:21" ht="12.75">
      <c r="A548" s="41">
        <v>39145</v>
      </c>
      <c r="B548" s="42">
        <v>0.059722222222222225</v>
      </c>
      <c r="C548" s="43">
        <f t="shared" si="117"/>
        <v>1.0597222222222222</v>
      </c>
      <c r="D548" s="17">
        <v>162.9840873055556</v>
      </c>
      <c r="E548" s="18">
        <v>-0.00020766666666666668</v>
      </c>
      <c r="F548" s="62">
        <v>0.99140984</v>
      </c>
      <c r="G548" s="17">
        <v>163.96550841666667</v>
      </c>
      <c r="H548" s="18">
        <v>0.1900896111111111</v>
      </c>
      <c r="I548" s="64">
        <v>63.08798021</v>
      </c>
      <c r="J548" s="27">
        <f t="shared" si="118"/>
        <v>58.885266666664506</v>
      </c>
      <c r="K548" s="76">
        <f t="shared" si="119"/>
        <v>11.417836666666666</v>
      </c>
      <c r="L548" s="28">
        <f t="shared" si="111"/>
        <v>59.981904556627526</v>
      </c>
      <c r="M548" s="93">
        <f t="shared" si="120"/>
        <v>148312800.9558867</v>
      </c>
      <c r="N548" s="37">
        <f t="shared" si="121"/>
        <v>402383.9700966094</v>
      </c>
      <c r="O548" s="34">
        <f t="shared" si="112"/>
        <v>14.928728261311923</v>
      </c>
      <c r="P548" s="72">
        <f t="shared" si="123"/>
        <v>0.26641371590374163</v>
      </c>
      <c r="Q548" s="74">
        <f t="shared" si="113"/>
        <v>38.51364650950327</v>
      </c>
      <c r="R548" s="68">
        <f t="shared" si="114"/>
        <v>53.44237477081519</v>
      </c>
      <c r="S548" s="80">
        <f t="shared" si="115"/>
        <v>23.584918248191343</v>
      </c>
      <c r="T548" s="83">
        <f t="shared" si="116"/>
        <v>2512.974186077681</v>
      </c>
      <c r="U548" s="87">
        <f t="shared" si="122"/>
        <v>1747.4188900950603</v>
      </c>
    </row>
    <row r="549" spans="1:21" ht="12.75">
      <c r="A549" s="41">
        <v>39145</v>
      </c>
      <c r="B549" s="42">
        <v>0.06006375227686703</v>
      </c>
      <c r="C549" s="43">
        <f t="shared" si="117"/>
        <v>1.060063752276867</v>
      </c>
      <c r="D549" s="17">
        <v>162.98443527777778</v>
      </c>
      <c r="E549" s="18">
        <v>-0.0002076388888888889</v>
      </c>
      <c r="F549" s="62">
        <v>0.99140993</v>
      </c>
      <c r="G549" s="17">
        <v>163.96968408333333</v>
      </c>
      <c r="H549" s="18">
        <v>0.18970319444444445</v>
      </c>
      <c r="I549" s="64">
        <v>63.08809094</v>
      </c>
      <c r="J549" s="27">
        <f t="shared" si="118"/>
        <v>59.11492833333341</v>
      </c>
      <c r="K549" s="76">
        <f t="shared" si="119"/>
        <v>11.39465</v>
      </c>
      <c r="L549" s="28">
        <f t="shared" si="111"/>
        <v>60.202989981026015</v>
      </c>
      <c r="M549" s="93">
        <f t="shared" si="120"/>
        <v>148312814.41969505</v>
      </c>
      <c r="N549" s="37">
        <f t="shared" si="121"/>
        <v>402384.67634805164</v>
      </c>
      <c r="O549" s="34">
        <f t="shared" si="112"/>
        <v>14.92870205926216</v>
      </c>
      <c r="P549" s="72">
        <f t="shared" si="123"/>
        <v>0.26641369171858215</v>
      </c>
      <c r="Q549" s="74">
        <f t="shared" si="113"/>
        <v>38.51361358152966</v>
      </c>
      <c r="R549" s="68">
        <f t="shared" si="114"/>
        <v>53.44231564079182</v>
      </c>
      <c r="S549" s="80">
        <f t="shared" si="115"/>
        <v>23.5849115222675</v>
      </c>
      <c r="T549" s="83">
        <f t="shared" si="116"/>
        <v>2538.861383554108</v>
      </c>
      <c r="U549" s="87">
        <f t="shared" si="122"/>
        <v>1747.4188900916304</v>
      </c>
    </row>
    <row r="550" spans="1:21" ht="12.75">
      <c r="A550" s="41">
        <v>39145</v>
      </c>
      <c r="B550" s="42">
        <v>0.06041666666666667</v>
      </c>
      <c r="C550" s="43">
        <f t="shared" si="117"/>
        <v>1.0604166666666666</v>
      </c>
      <c r="D550" s="17">
        <v>162.98478325000002</v>
      </c>
      <c r="E550" s="18">
        <v>-0.0002076111111111111</v>
      </c>
      <c r="F550" s="62">
        <v>0.99141002</v>
      </c>
      <c r="G550" s="17">
        <v>163.97385972222222</v>
      </c>
      <c r="H550" s="18">
        <v>0.18931677777777778</v>
      </c>
      <c r="I550" s="64">
        <v>63.08820166</v>
      </c>
      <c r="J550" s="27">
        <f t="shared" si="118"/>
        <v>59.34458833333167</v>
      </c>
      <c r="K550" s="76">
        <f t="shared" si="119"/>
        <v>11.371463333333335</v>
      </c>
      <c r="L550" s="28">
        <f t="shared" si="111"/>
        <v>60.42414664495767</v>
      </c>
      <c r="M550" s="93">
        <f t="shared" si="120"/>
        <v>148312827.8835034</v>
      </c>
      <c r="N550" s="37">
        <f t="shared" si="121"/>
        <v>402385.38253571244</v>
      </c>
      <c r="O550" s="34">
        <f t="shared" si="112"/>
        <v>14.928675859670662</v>
      </c>
      <c r="P550" s="72">
        <f t="shared" si="123"/>
        <v>0.26641366753342705</v>
      </c>
      <c r="Q550" s="74">
        <f t="shared" si="113"/>
        <v>38.51358090768265</v>
      </c>
      <c r="R550" s="68">
        <f t="shared" si="114"/>
        <v>53.442256767353314</v>
      </c>
      <c r="S550" s="80">
        <f t="shared" si="115"/>
        <v>23.58490504801199</v>
      </c>
      <c r="T550" s="83">
        <f t="shared" si="116"/>
        <v>2564.7569701091106</v>
      </c>
      <c r="U550" s="87">
        <f t="shared" si="122"/>
        <v>1747.4188900882007</v>
      </c>
    </row>
    <row r="551" spans="1:21" ht="12.75">
      <c r="A551" s="41">
        <v>39145</v>
      </c>
      <c r="B551" s="42">
        <v>0.06075819672131147</v>
      </c>
      <c r="C551" s="43">
        <f t="shared" si="117"/>
        <v>1.0607581967213116</v>
      </c>
      <c r="D551" s="17">
        <v>162.98513125</v>
      </c>
      <c r="E551" s="18">
        <v>-0.0002076111111111111</v>
      </c>
      <c r="F551" s="62">
        <v>0.9914101</v>
      </c>
      <c r="G551" s="17">
        <v>163.97803533333334</v>
      </c>
      <c r="H551" s="18">
        <v>0.1889303611111111</v>
      </c>
      <c r="I551" s="64">
        <v>63.08831238</v>
      </c>
      <c r="J551" s="27">
        <f t="shared" si="118"/>
        <v>59.57424500000059</v>
      </c>
      <c r="K551" s="76">
        <f t="shared" si="119"/>
        <v>11.348278333333333</v>
      </c>
      <c r="L551" s="28">
        <f t="shared" si="111"/>
        <v>60.64537242484807</v>
      </c>
      <c r="M551" s="93">
        <f t="shared" si="120"/>
        <v>148312839.85133305</v>
      </c>
      <c r="N551" s="37">
        <f t="shared" si="121"/>
        <v>402386.0887233732</v>
      </c>
      <c r="O551" s="34">
        <f t="shared" si="112"/>
        <v>14.928649660171127</v>
      </c>
      <c r="P551" s="72">
        <f t="shared" si="123"/>
        <v>0.26641364603551515</v>
      </c>
      <c r="Q551" s="74">
        <f t="shared" si="113"/>
        <v>38.51354831774306</v>
      </c>
      <c r="R551" s="68">
        <f t="shared" si="114"/>
        <v>53.442197977914184</v>
      </c>
      <c r="S551" s="80">
        <f t="shared" si="115"/>
        <v>23.584898657571934</v>
      </c>
      <c r="T551" s="83">
        <f t="shared" si="116"/>
        <v>2590.660717417377</v>
      </c>
      <c r="U551" s="87">
        <f t="shared" si="122"/>
        <v>1747.418890085152</v>
      </c>
    </row>
    <row r="552" spans="1:21" ht="12.75">
      <c r="A552" s="41">
        <v>39145</v>
      </c>
      <c r="B552" s="42">
        <v>0.061111111111111116</v>
      </c>
      <c r="C552" s="43">
        <f t="shared" si="117"/>
        <v>1.0611111111111111</v>
      </c>
      <c r="D552" s="17">
        <v>162.98547922222224</v>
      </c>
      <c r="E552" s="18">
        <v>-0.00020758333333333333</v>
      </c>
      <c r="F552" s="62">
        <v>0.99141019</v>
      </c>
      <c r="G552" s="17">
        <v>163.98221094444443</v>
      </c>
      <c r="H552" s="18">
        <v>0.18854394444444444</v>
      </c>
      <c r="I552" s="64">
        <v>63.08842309</v>
      </c>
      <c r="J552" s="27">
        <f t="shared" si="118"/>
        <v>59.80390333333162</v>
      </c>
      <c r="K552" s="76">
        <f t="shared" si="119"/>
        <v>11.325091666666667</v>
      </c>
      <c r="L552" s="28">
        <f t="shared" si="111"/>
        <v>60.866670819937625</v>
      </c>
      <c r="M552" s="93">
        <f t="shared" si="120"/>
        <v>148312853.3151414</v>
      </c>
      <c r="N552" s="37">
        <f t="shared" si="121"/>
        <v>402386.7948472526</v>
      </c>
      <c r="O552" s="34">
        <f t="shared" si="112"/>
        <v>14.928623463129817</v>
      </c>
      <c r="P552" s="72">
        <f t="shared" si="123"/>
        <v>0.26641362185036843</v>
      </c>
      <c r="Q552" s="74">
        <f t="shared" si="113"/>
        <v>38.51351614395369</v>
      </c>
      <c r="R552" s="68">
        <f t="shared" si="114"/>
        <v>53.442139607083504</v>
      </c>
      <c r="S552" s="80">
        <f t="shared" si="115"/>
        <v>23.58489268082387</v>
      </c>
      <c r="T552" s="83">
        <f t="shared" si="116"/>
        <v>2616.572995703368</v>
      </c>
      <c r="U552" s="87">
        <f t="shared" si="122"/>
        <v>1747.4188900817223</v>
      </c>
    </row>
    <row r="553" spans="1:21" ht="12.75">
      <c r="A553" s="41">
        <v>39145</v>
      </c>
      <c r="B553" s="42">
        <v>0.06145264116575592</v>
      </c>
      <c r="C553" s="43">
        <f t="shared" si="117"/>
        <v>1.0614526411657559</v>
      </c>
      <c r="D553" s="17">
        <v>162.98582719444448</v>
      </c>
      <c r="E553" s="18">
        <v>-0.00020755555555555555</v>
      </c>
      <c r="F553" s="62">
        <v>0.99141027</v>
      </c>
      <c r="G553" s="17">
        <v>163.98638652777777</v>
      </c>
      <c r="H553" s="18">
        <v>0.18815752777777778</v>
      </c>
      <c r="I553" s="64">
        <v>63.08853379</v>
      </c>
      <c r="J553" s="27">
        <f t="shared" si="118"/>
        <v>60.033559999997124</v>
      </c>
      <c r="K553" s="76">
        <f t="shared" si="119"/>
        <v>11.301905</v>
      </c>
      <c r="L553" s="28">
        <f t="shared" si="111"/>
        <v>61.088038094306086</v>
      </c>
      <c r="M553" s="93">
        <f t="shared" si="120"/>
        <v>148312865.28297105</v>
      </c>
      <c r="N553" s="37">
        <f t="shared" si="121"/>
        <v>402387.5009073506</v>
      </c>
      <c r="O553" s="34">
        <f t="shared" si="112"/>
        <v>14.928597268546715</v>
      </c>
      <c r="P553" s="72">
        <f t="shared" si="123"/>
        <v>0.26641360035246386</v>
      </c>
      <c r="Q553" s="74">
        <f t="shared" si="113"/>
        <v>38.51348406307309</v>
      </c>
      <c r="R553" s="68">
        <f t="shared" si="114"/>
        <v>53.44208133161981</v>
      </c>
      <c r="S553" s="80">
        <f t="shared" si="115"/>
        <v>23.584886794526376</v>
      </c>
      <c r="T553" s="83">
        <f t="shared" si="116"/>
        <v>2642.4934054088026</v>
      </c>
      <c r="U553" s="87">
        <f t="shared" si="122"/>
        <v>1747.4188900786737</v>
      </c>
    </row>
    <row r="554" spans="1:21" ht="12.75">
      <c r="A554" s="41">
        <v>39145</v>
      </c>
      <c r="B554" s="42">
        <v>0.06180555555555556</v>
      </c>
      <c r="C554" s="43">
        <f t="shared" si="117"/>
        <v>1.0618055555555554</v>
      </c>
      <c r="D554" s="17">
        <v>162.98617519444446</v>
      </c>
      <c r="E554" s="18">
        <v>-0.00020755555555555555</v>
      </c>
      <c r="F554" s="62">
        <v>0.99141036</v>
      </c>
      <c r="G554" s="17">
        <v>163.9905621111111</v>
      </c>
      <c r="H554" s="18">
        <v>0.1877711111111111</v>
      </c>
      <c r="I554" s="64">
        <v>63.08864447</v>
      </c>
      <c r="J554" s="27">
        <f t="shared" si="118"/>
        <v>60.26321499999881</v>
      </c>
      <c r="K554" s="76">
        <f t="shared" si="119"/>
        <v>11.27872</v>
      </c>
      <c r="L554" s="28">
        <f t="shared" si="111"/>
        <v>61.30947378973985</v>
      </c>
      <c r="M554" s="93">
        <f t="shared" si="120"/>
        <v>148312878.7467794</v>
      </c>
      <c r="N554" s="37">
        <f t="shared" si="121"/>
        <v>402388.2068398858</v>
      </c>
      <c r="O554" s="34">
        <f t="shared" si="112"/>
        <v>14.928571078788046</v>
      </c>
      <c r="P554" s="72">
        <f t="shared" si="123"/>
        <v>0.26641357616732536</v>
      </c>
      <c r="Q554" s="74">
        <f t="shared" si="113"/>
        <v>38.51345240623159</v>
      </c>
      <c r="R554" s="68">
        <f t="shared" si="114"/>
        <v>53.44202348501964</v>
      </c>
      <c r="S554" s="80">
        <f t="shared" si="115"/>
        <v>23.584881327443547</v>
      </c>
      <c r="T554" s="83">
        <f t="shared" si="116"/>
        <v>2668.421853629514</v>
      </c>
      <c r="U554" s="87">
        <f t="shared" si="122"/>
        <v>1747.418890075244</v>
      </c>
    </row>
    <row r="555" spans="1:21" ht="12.75">
      <c r="A555" s="41">
        <v>39145</v>
      </c>
      <c r="B555" s="42">
        <v>0.06214708561020036</v>
      </c>
      <c r="C555" s="43">
        <f t="shared" si="117"/>
        <v>1.0621470856102004</v>
      </c>
      <c r="D555" s="17">
        <v>162.9865231666667</v>
      </c>
      <c r="E555" s="18">
        <v>-0.00020752777777777778</v>
      </c>
      <c r="F555" s="62">
        <v>0.99141045</v>
      </c>
      <c r="G555" s="17">
        <v>163.99473766666665</v>
      </c>
      <c r="H555" s="18">
        <v>0.18738472222222222</v>
      </c>
      <c r="I555" s="64">
        <v>63.08875515</v>
      </c>
      <c r="J555" s="27">
        <f t="shared" si="118"/>
        <v>60.49286999999708</v>
      </c>
      <c r="K555" s="76">
        <f t="shared" si="119"/>
        <v>11.255535</v>
      </c>
      <c r="L555" s="28">
        <f t="shared" si="111"/>
        <v>61.53097848070205</v>
      </c>
      <c r="M555" s="93">
        <f t="shared" si="120"/>
        <v>148312892.21058777</v>
      </c>
      <c r="N555" s="37">
        <f t="shared" si="121"/>
        <v>402388.912772421</v>
      </c>
      <c r="O555" s="34">
        <f t="shared" si="112"/>
        <v>14.928544889121268</v>
      </c>
      <c r="P555" s="72">
        <f t="shared" si="123"/>
        <v>0.2664135519821913</v>
      </c>
      <c r="Q555" s="74">
        <f t="shared" si="113"/>
        <v>38.513420995321034</v>
      </c>
      <c r="R555" s="68">
        <f t="shared" si="114"/>
        <v>53.441965884442304</v>
      </c>
      <c r="S555" s="80">
        <f t="shared" si="115"/>
        <v>23.584876106199765</v>
      </c>
      <c r="T555" s="83">
        <f t="shared" si="116"/>
        <v>2694.3584292097894</v>
      </c>
      <c r="U555" s="87">
        <f t="shared" si="122"/>
        <v>1747.4188900718143</v>
      </c>
    </row>
    <row r="556" spans="1:21" ht="12.75">
      <c r="A556" s="41">
        <v>39145</v>
      </c>
      <c r="B556" s="42">
        <v>0.0625</v>
      </c>
      <c r="C556" s="43">
        <f t="shared" si="117"/>
        <v>1.0625</v>
      </c>
      <c r="D556" s="17">
        <v>162.9868711388889</v>
      </c>
      <c r="E556" s="18">
        <v>-0.0002075</v>
      </c>
      <c r="F556" s="62">
        <v>0.99141053</v>
      </c>
      <c r="G556" s="17">
        <v>163.99891319444444</v>
      </c>
      <c r="H556" s="18">
        <v>0.18699830555555555</v>
      </c>
      <c r="I556" s="64">
        <v>63.08886582</v>
      </c>
      <c r="J556" s="27">
        <f t="shared" si="118"/>
        <v>60.72252333333324</v>
      </c>
      <c r="K556" s="76">
        <f t="shared" si="119"/>
        <v>11.232348333333332</v>
      </c>
      <c r="L556" s="28">
        <f t="shared" si="111"/>
        <v>61.75254948277376</v>
      </c>
      <c r="M556" s="93">
        <f t="shared" si="120"/>
        <v>148312904.1784174</v>
      </c>
      <c r="N556" s="37">
        <f t="shared" si="121"/>
        <v>402389.61864117486</v>
      </c>
      <c r="O556" s="34">
        <f t="shared" si="112"/>
        <v>14.928518701912619</v>
      </c>
      <c r="P556" s="72">
        <f t="shared" si="123"/>
        <v>0.26641353048429806</v>
      </c>
      <c r="Q556" s="74">
        <f t="shared" si="113"/>
        <v>38.513389677220495</v>
      </c>
      <c r="R556" s="68">
        <f t="shared" si="114"/>
        <v>53.44190837913311</v>
      </c>
      <c r="S556" s="80">
        <f t="shared" si="115"/>
        <v>23.584870975307876</v>
      </c>
      <c r="T556" s="83">
        <f t="shared" si="116"/>
        <v>2720.302835340127</v>
      </c>
      <c r="U556" s="87">
        <f t="shared" si="122"/>
        <v>1747.4188900687657</v>
      </c>
    </row>
    <row r="557" spans="1:21" ht="12.75">
      <c r="A557" s="41">
        <v>39145</v>
      </c>
      <c r="B557" s="42">
        <v>0.06284153005464481</v>
      </c>
      <c r="C557" s="43">
        <f t="shared" si="117"/>
        <v>1.0628415300546448</v>
      </c>
      <c r="D557" s="17">
        <v>162.98721913888892</v>
      </c>
      <c r="E557" s="18">
        <v>-0.0002075</v>
      </c>
      <c r="F557" s="62">
        <v>0.99141062</v>
      </c>
      <c r="G557" s="17">
        <v>164.00308875</v>
      </c>
      <c r="H557" s="18">
        <v>0.18661188888888888</v>
      </c>
      <c r="I557" s="64">
        <v>63.08897649</v>
      </c>
      <c r="J557" s="27">
        <f t="shared" si="118"/>
        <v>60.952176666664286</v>
      </c>
      <c r="K557" s="76">
        <f t="shared" si="119"/>
        <v>11.209163333333333</v>
      </c>
      <c r="L557" s="28">
        <f t="shared" si="111"/>
        <v>61.97418831007353</v>
      </c>
      <c r="M557" s="93">
        <f t="shared" si="120"/>
        <v>148312917.64222577</v>
      </c>
      <c r="N557" s="37">
        <f t="shared" si="121"/>
        <v>402390.32450992864</v>
      </c>
      <c r="O557" s="34">
        <f t="shared" si="112"/>
        <v>14.928492514795845</v>
      </c>
      <c r="P557" s="72">
        <f t="shared" si="123"/>
        <v>0.26641350629917226</v>
      </c>
      <c r="Q557" s="74">
        <f t="shared" si="113"/>
        <v>38.51335876633967</v>
      </c>
      <c r="R557" s="68">
        <f t="shared" si="114"/>
        <v>53.44185128113551</v>
      </c>
      <c r="S557" s="80">
        <f t="shared" si="115"/>
        <v>23.584866251543826</v>
      </c>
      <c r="T557" s="83">
        <f t="shared" si="116"/>
        <v>2746.255212801376</v>
      </c>
      <c r="U557" s="87">
        <f t="shared" si="122"/>
        <v>1747.4188900653357</v>
      </c>
    </row>
    <row r="558" spans="1:21" ht="12.75">
      <c r="A558" s="41">
        <v>39145</v>
      </c>
      <c r="B558" s="42">
        <v>0.06319444444444444</v>
      </c>
      <c r="C558" s="43">
        <f t="shared" si="117"/>
        <v>1.0631944444444446</v>
      </c>
      <c r="D558" s="17">
        <v>162.9875671111111</v>
      </c>
      <c r="E558" s="18">
        <v>-0.00020747222222222223</v>
      </c>
      <c r="F558" s="62">
        <v>0.99141071</v>
      </c>
      <c r="G558" s="17">
        <v>164.00726425</v>
      </c>
      <c r="H558" s="18">
        <v>0.18622547222222222</v>
      </c>
      <c r="I558" s="64">
        <v>63.08908714</v>
      </c>
      <c r="J558" s="27">
        <f t="shared" si="118"/>
        <v>61.181828333333215</v>
      </c>
      <c r="K558" s="76">
        <f t="shared" si="119"/>
        <v>11.185976666666667</v>
      </c>
      <c r="L558" s="28">
        <f t="shared" si="111"/>
        <v>62.19589199675373</v>
      </c>
      <c r="M558" s="93">
        <f t="shared" si="120"/>
        <v>148312931.10603413</v>
      </c>
      <c r="N558" s="37">
        <f t="shared" si="121"/>
        <v>402391.0302511196</v>
      </c>
      <c r="O558" s="34">
        <f t="shared" si="112"/>
        <v>14.928466332503382</v>
      </c>
      <c r="P558" s="72">
        <f t="shared" si="123"/>
        <v>0.26641348211405086</v>
      </c>
      <c r="Q558" s="74">
        <f t="shared" si="113"/>
        <v>38.51332811810538</v>
      </c>
      <c r="R558" s="68">
        <f t="shared" si="114"/>
        <v>53.44179445060876</v>
      </c>
      <c r="S558" s="80">
        <f t="shared" si="115"/>
        <v>23.584861785601994</v>
      </c>
      <c r="T558" s="83">
        <f t="shared" si="116"/>
        <v>2772.215230391379</v>
      </c>
      <c r="U558" s="87">
        <f t="shared" si="122"/>
        <v>1747.4188900619063</v>
      </c>
    </row>
    <row r="559" spans="1:21" ht="12.75">
      <c r="A559" s="41">
        <v>39145</v>
      </c>
      <c r="B559" s="42">
        <v>0.06353597449908925</v>
      </c>
      <c r="C559" s="43">
        <f t="shared" si="117"/>
        <v>1.0635359744990893</v>
      </c>
      <c r="D559" s="17">
        <v>162.98791508333335</v>
      </c>
      <c r="E559" s="18">
        <v>-0.00020744444444444445</v>
      </c>
      <c r="F559" s="62">
        <v>0.99141079</v>
      </c>
      <c r="G559" s="17">
        <v>164.01143958333333</v>
      </c>
      <c r="H559" s="18">
        <v>0.18583908333333332</v>
      </c>
      <c r="I559" s="64">
        <v>63.08919778</v>
      </c>
      <c r="J559" s="27">
        <f t="shared" si="118"/>
        <v>61.41146999999876</v>
      </c>
      <c r="K559" s="76">
        <f t="shared" si="119"/>
        <v>11.162791666666667</v>
      </c>
      <c r="L559" s="28">
        <f t="shared" si="111"/>
        <v>62.41765223227918</v>
      </c>
      <c r="M559" s="93">
        <f t="shared" si="120"/>
        <v>148312943.07386377</v>
      </c>
      <c r="N559" s="37">
        <f t="shared" si="121"/>
        <v>402391.73592852923</v>
      </c>
      <c r="O559" s="34">
        <f t="shared" si="112"/>
        <v>14.928440152668976</v>
      </c>
      <c r="P559" s="72">
        <f t="shared" si="123"/>
        <v>0.2664134606161689</v>
      </c>
      <c r="Q559" s="74">
        <f t="shared" si="113"/>
        <v>38.51329756048153</v>
      </c>
      <c r="R559" s="68">
        <f t="shared" si="114"/>
        <v>53.44173771315051</v>
      </c>
      <c r="S559" s="80">
        <f t="shared" si="115"/>
        <v>23.584857407812557</v>
      </c>
      <c r="T559" s="83">
        <f t="shared" si="116"/>
        <v>2798.18193579289</v>
      </c>
      <c r="U559" s="87">
        <f t="shared" si="122"/>
        <v>1747.4188900588574</v>
      </c>
    </row>
    <row r="560" spans="1:21" ht="12.75">
      <c r="A560" s="41">
        <v>39145</v>
      </c>
      <c r="B560" s="42">
        <v>0.06388888888888888</v>
      </c>
      <c r="C560" s="43">
        <f t="shared" si="117"/>
        <v>1.0638888888888889</v>
      </c>
      <c r="D560" s="17">
        <v>162.98826308333332</v>
      </c>
      <c r="E560" s="18">
        <v>-0.00020744444444444445</v>
      </c>
      <c r="F560" s="62">
        <v>0.99141088</v>
      </c>
      <c r="G560" s="17">
        <v>164.01561505555554</v>
      </c>
      <c r="H560" s="18">
        <v>0.18545266666666665</v>
      </c>
      <c r="I560" s="64">
        <v>63.08930841</v>
      </c>
      <c r="J560" s="27">
        <f t="shared" si="118"/>
        <v>61.641118333333225</v>
      </c>
      <c r="K560" s="76">
        <f t="shared" si="119"/>
        <v>11.139606666666667</v>
      </c>
      <c r="L560" s="28">
        <f t="shared" si="111"/>
        <v>62.63948440880277</v>
      </c>
      <c r="M560" s="93">
        <f t="shared" si="120"/>
        <v>148312956.53767213</v>
      </c>
      <c r="N560" s="37">
        <f t="shared" si="121"/>
        <v>402392.44154215744</v>
      </c>
      <c r="O560" s="34">
        <f t="shared" si="112"/>
        <v>14.928413975292594</v>
      </c>
      <c r="P560" s="72">
        <f t="shared" si="123"/>
        <v>0.2664134364310558</v>
      </c>
      <c r="Q560" s="74">
        <f t="shared" si="113"/>
        <v>38.51326742049889</v>
      </c>
      <c r="R560" s="68">
        <f t="shared" si="114"/>
        <v>53.441681395791484</v>
      </c>
      <c r="S560" s="80">
        <f t="shared" si="115"/>
        <v>23.5848534452063</v>
      </c>
      <c r="T560" s="83">
        <f t="shared" si="116"/>
        <v>2824.1570923724994</v>
      </c>
      <c r="U560" s="87">
        <f t="shared" si="122"/>
        <v>1747.4188900554277</v>
      </c>
    </row>
    <row r="561" spans="1:21" ht="12.75">
      <c r="A561" s="41">
        <v>39145</v>
      </c>
      <c r="B561" s="42">
        <v>0.0642304189435337</v>
      </c>
      <c r="C561" s="43">
        <f t="shared" si="117"/>
        <v>1.0642304189435337</v>
      </c>
      <c r="D561" s="17">
        <v>162.98861105555557</v>
      </c>
      <c r="E561" s="18">
        <v>-0.00020741666666666668</v>
      </c>
      <c r="F561" s="62">
        <v>0.99141097</v>
      </c>
      <c r="G561" s="17">
        <v>164.0197905277778</v>
      </c>
      <c r="H561" s="18">
        <v>0.18506625</v>
      </c>
      <c r="I561" s="64">
        <v>63.08941904</v>
      </c>
      <c r="J561" s="27">
        <f t="shared" si="118"/>
        <v>61.87076833333322</v>
      </c>
      <c r="K561" s="76">
        <f t="shared" si="119"/>
        <v>11.116419999999998</v>
      </c>
      <c r="L561" s="28">
        <f t="shared" si="111"/>
        <v>62.8613826219176</v>
      </c>
      <c r="M561" s="93">
        <f t="shared" si="120"/>
        <v>148312970.0014805</v>
      </c>
      <c r="N561" s="37">
        <f t="shared" si="121"/>
        <v>402393.14715578564</v>
      </c>
      <c r="O561" s="34">
        <f t="shared" si="112"/>
        <v>14.92838779800802</v>
      </c>
      <c r="P561" s="72">
        <f t="shared" si="123"/>
        <v>0.26641341224594706</v>
      </c>
      <c r="Q561" s="74">
        <f t="shared" si="113"/>
        <v>38.513237526823815</v>
      </c>
      <c r="R561" s="68">
        <f t="shared" si="114"/>
        <v>53.44162532483183</v>
      </c>
      <c r="S561" s="80">
        <f t="shared" si="115"/>
        <v>23.584849728815797</v>
      </c>
      <c r="T561" s="83">
        <f t="shared" si="116"/>
        <v>2850.140029402959</v>
      </c>
      <c r="U561" s="87">
        <f t="shared" si="122"/>
        <v>1747.418890051998</v>
      </c>
    </row>
    <row r="562" spans="1:21" ht="12.75">
      <c r="A562" s="41">
        <v>39145</v>
      </c>
      <c r="B562" s="42">
        <v>0.06458333333333334</v>
      </c>
      <c r="C562" s="43">
        <f t="shared" si="117"/>
        <v>1.0645833333333334</v>
      </c>
      <c r="D562" s="17">
        <v>162.9889590277778</v>
      </c>
      <c r="E562" s="18">
        <v>-0.0002073888888888889</v>
      </c>
      <c r="F562" s="62">
        <v>0.99141105</v>
      </c>
      <c r="G562" s="17">
        <v>164.023966</v>
      </c>
      <c r="H562" s="18">
        <v>0.18467983333333332</v>
      </c>
      <c r="I562" s="64">
        <v>63.08952965</v>
      </c>
      <c r="J562" s="27">
        <f t="shared" si="118"/>
        <v>62.100418333331504</v>
      </c>
      <c r="K562" s="76">
        <f t="shared" si="119"/>
        <v>11.093233333333332</v>
      </c>
      <c r="L562" s="28">
        <f t="shared" si="111"/>
        <v>63.08334484717034</v>
      </c>
      <c r="M562" s="93">
        <f t="shared" si="120"/>
        <v>148312981.9693101</v>
      </c>
      <c r="N562" s="37">
        <f t="shared" si="121"/>
        <v>402393.85264185106</v>
      </c>
      <c r="O562" s="34">
        <f t="shared" si="112"/>
        <v>14.928361625547625</v>
      </c>
      <c r="P562" s="72">
        <f t="shared" si="123"/>
        <v>0.2664133907480764</v>
      </c>
      <c r="Q562" s="74">
        <f t="shared" si="113"/>
        <v>38.51320773513963</v>
      </c>
      <c r="R562" s="68">
        <f t="shared" si="114"/>
        <v>53.441569360687254</v>
      </c>
      <c r="S562" s="80">
        <f t="shared" si="115"/>
        <v>23.584846109592007</v>
      </c>
      <c r="T562" s="83">
        <f t="shared" si="116"/>
        <v>2876.130525811647</v>
      </c>
      <c r="U562" s="87">
        <f t="shared" si="122"/>
        <v>1747.4188900489494</v>
      </c>
    </row>
    <row r="563" spans="1:21" ht="12.75">
      <c r="A563" s="41">
        <v>39145</v>
      </c>
      <c r="B563" s="42">
        <v>0.06492486338797814</v>
      </c>
      <c r="C563" s="43">
        <f t="shared" si="117"/>
        <v>1.0649248633879782</v>
      </c>
      <c r="D563" s="17">
        <v>162.989307</v>
      </c>
      <c r="E563" s="18">
        <v>-0.0002073888888888889</v>
      </c>
      <c r="F563" s="62">
        <v>0.99141114</v>
      </c>
      <c r="G563" s="17">
        <v>164.02814141666667</v>
      </c>
      <c r="H563" s="18">
        <v>0.18429344444444443</v>
      </c>
      <c r="I563" s="64">
        <v>63.08964026</v>
      </c>
      <c r="J563" s="27">
        <f t="shared" si="118"/>
        <v>62.330065000000445</v>
      </c>
      <c r="K563" s="76">
        <f t="shared" si="119"/>
        <v>11.070049999999998</v>
      </c>
      <c r="L563" s="28">
        <f t="shared" si="111"/>
        <v>63.30536771215602</v>
      </c>
      <c r="M563" s="93">
        <f t="shared" si="120"/>
        <v>148312995.43311846</v>
      </c>
      <c r="N563" s="37">
        <f t="shared" si="121"/>
        <v>402394.5581279164</v>
      </c>
      <c r="O563" s="34">
        <f t="shared" si="112"/>
        <v>14.928335453179</v>
      </c>
      <c r="P563" s="72">
        <f t="shared" si="123"/>
        <v>0.26641336656297604</v>
      </c>
      <c r="Q563" s="74">
        <f t="shared" si="113"/>
        <v>38.51317834979452</v>
      </c>
      <c r="R563" s="68">
        <f t="shared" si="114"/>
        <v>53.441513802973525</v>
      </c>
      <c r="S563" s="80">
        <f t="shared" si="115"/>
        <v>23.58484289661552</v>
      </c>
      <c r="T563" s="83">
        <f t="shared" si="116"/>
        <v>2902.1281520308594</v>
      </c>
      <c r="U563" s="87">
        <f t="shared" si="122"/>
        <v>1747.4188900455197</v>
      </c>
    </row>
    <row r="564" spans="1:21" ht="12.75">
      <c r="A564" s="41">
        <v>39145</v>
      </c>
      <c r="B564" s="42">
        <v>0.06527777777777778</v>
      </c>
      <c r="C564" s="43">
        <f t="shared" si="117"/>
        <v>1.0652777777777778</v>
      </c>
      <c r="D564" s="17">
        <v>162.98965500000003</v>
      </c>
      <c r="E564" s="18">
        <v>-0.00020736111111111112</v>
      </c>
      <c r="F564" s="62">
        <v>0.99141122</v>
      </c>
      <c r="G564" s="17">
        <v>164.03231686111113</v>
      </c>
      <c r="H564" s="18">
        <v>0.18390702777777776</v>
      </c>
      <c r="I564" s="64">
        <v>63.08975086</v>
      </c>
      <c r="J564" s="27">
        <f t="shared" si="118"/>
        <v>62.559711666665976</v>
      </c>
      <c r="K564" s="76">
        <f t="shared" si="119"/>
        <v>11.046863333333333</v>
      </c>
      <c r="L564" s="28">
        <f t="shared" si="111"/>
        <v>63.52745266463819</v>
      </c>
      <c r="M564" s="93">
        <f t="shared" si="120"/>
        <v>148313007.40094814</v>
      </c>
      <c r="N564" s="37">
        <f t="shared" si="121"/>
        <v>402395.26355020044</v>
      </c>
      <c r="O564" s="34">
        <f t="shared" si="112"/>
        <v>14.928309283268321</v>
      </c>
      <c r="P564" s="72">
        <f t="shared" si="123"/>
        <v>0.26641334506511266</v>
      </c>
      <c r="Q564" s="74">
        <f t="shared" si="113"/>
        <v>38.513149057625625</v>
      </c>
      <c r="R564" s="68">
        <f t="shared" si="114"/>
        <v>53.441458340893945</v>
      </c>
      <c r="S564" s="80">
        <f t="shared" si="115"/>
        <v>23.584839774357306</v>
      </c>
      <c r="T564" s="83">
        <f t="shared" si="116"/>
        <v>2928.133113639855</v>
      </c>
      <c r="U564" s="87">
        <f t="shared" si="122"/>
        <v>1747.418890042471</v>
      </c>
    </row>
    <row r="565" spans="1:21" ht="12.75">
      <c r="A565" s="41">
        <v>39145</v>
      </c>
      <c r="B565" s="42">
        <v>0.06561930783242258</v>
      </c>
      <c r="C565" s="43">
        <f t="shared" si="117"/>
        <v>1.0656193078324225</v>
      </c>
      <c r="D565" s="17">
        <v>162.99000297222221</v>
      </c>
      <c r="E565" s="18">
        <v>-0.00020733333333333332</v>
      </c>
      <c r="F565" s="62">
        <v>0.99141131</v>
      </c>
      <c r="G565" s="17">
        <v>164.03649227777777</v>
      </c>
      <c r="H565" s="18">
        <v>0.1835206111111111</v>
      </c>
      <c r="I565" s="64">
        <v>63.08986144</v>
      </c>
      <c r="J565" s="27">
        <f t="shared" si="118"/>
        <v>62.78935833333321</v>
      </c>
      <c r="K565" s="76">
        <f t="shared" si="119"/>
        <v>11.023676666666665</v>
      </c>
      <c r="L565" s="28">
        <f t="shared" si="111"/>
        <v>63.74959963578558</v>
      </c>
      <c r="M565" s="93">
        <f t="shared" si="120"/>
        <v>148313020.8647565</v>
      </c>
      <c r="N565" s="37">
        <f t="shared" si="121"/>
        <v>402395.9688449216</v>
      </c>
      <c r="O565" s="34">
        <f t="shared" si="112"/>
        <v>14.928283118181719</v>
      </c>
      <c r="P565" s="72">
        <f t="shared" si="123"/>
        <v>0.2664133208800205</v>
      </c>
      <c r="Q565" s="74">
        <f t="shared" si="113"/>
        <v>38.51312018985159</v>
      </c>
      <c r="R565" s="68">
        <f t="shared" si="114"/>
        <v>53.44140330803331</v>
      </c>
      <c r="S565" s="80">
        <f t="shared" si="115"/>
        <v>23.584837071669874</v>
      </c>
      <c r="T565" s="83">
        <f t="shared" si="116"/>
        <v>2954.1453632521943</v>
      </c>
      <c r="U565" s="87">
        <f t="shared" si="122"/>
        <v>1747.4188900390411</v>
      </c>
    </row>
    <row r="566" spans="1:21" ht="12.75">
      <c r="A566" s="41">
        <v>39145</v>
      </c>
      <c r="B566" s="42">
        <v>0.06597222222222222</v>
      </c>
      <c r="C566" s="43">
        <f t="shared" si="117"/>
        <v>1.0659722222222223</v>
      </c>
      <c r="D566" s="17">
        <v>162.99035094444446</v>
      </c>
      <c r="E566" s="18">
        <v>-0.00020733333333333332</v>
      </c>
      <c r="F566" s="62">
        <v>0.9914114</v>
      </c>
      <c r="G566" s="17">
        <v>164.04066766666668</v>
      </c>
      <c r="H566" s="18">
        <v>0.1831342222222222</v>
      </c>
      <c r="I566" s="64">
        <v>63.08997202</v>
      </c>
      <c r="J566" s="27">
        <f t="shared" si="118"/>
        <v>63.01900333333322</v>
      </c>
      <c r="K566" s="76">
        <f t="shared" si="119"/>
        <v>11.000493333333331</v>
      </c>
      <c r="L566" s="28">
        <f t="shared" si="111"/>
        <v>63.971806910751226</v>
      </c>
      <c r="M566" s="93">
        <f t="shared" si="120"/>
        <v>148313034.32856485</v>
      </c>
      <c r="N566" s="37">
        <f t="shared" si="121"/>
        <v>402396.6741396428</v>
      </c>
      <c r="O566" s="34">
        <f t="shared" si="112"/>
        <v>14.928256953186839</v>
      </c>
      <c r="P566" s="72">
        <f t="shared" si="123"/>
        <v>0.26641329669493263</v>
      </c>
      <c r="Q566" s="74">
        <f t="shared" si="113"/>
        <v>38.51309156767722</v>
      </c>
      <c r="R566" s="68">
        <f t="shared" si="114"/>
        <v>53.44134852086406</v>
      </c>
      <c r="S566" s="80">
        <f t="shared" si="115"/>
        <v>23.584834614490383</v>
      </c>
      <c r="T566" s="83">
        <f t="shared" si="116"/>
        <v>2980.1647219002807</v>
      </c>
      <c r="U566" s="87">
        <f t="shared" si="122"/>
        <v>1747.4188900356116</v>
      </c>
    </row>
    <row r="567" spans="1:21" ht="12.75">
      <c r="A567" s="41">
        <v>39145</v>
      </c>
      <c r="B567" s="42">
        <v>0.06631375227686703</v>
      </c>
      <c r="C567" s="43">
        <f t="shared" si="117"/>
        <v>1.066313752276867</v>
      </c>
      <c r="D567" s="17">
        <v>162.99069894444443</v>
      </c>
      <c r="E567" s="18">
        <v>-0.00020730555555555555</v>
      </c>
      <c r="F567" s="62">
        <v>0.99141148</v>
      </c>
      <c r="G567" s="17">
        <v>164.04484302777777</v>
      </c>
      <c r="H567" s="18">
        <v>0.18274780555555553</v>
      </c>
      <c r="I567" s="64">
        <v>63.09008259</v>
      </c>
      <c r="J567" s="27">
        <f t="shared" si="118"/>
        <v>63.248645000000465</v>
      </c>
      <c r="K567" s="76">
        <f t="shared" si="119"/>
        <v>10.977306666666665</v>
      </c>
      <c r="L567" s="28">
        <f t="shared" si="111"/>
        <v>64.19407105985042</v>
      </c>
      <c r="M567" s="93">
        <f t="shared" si="120"/>
        <v>148313046.2963945</v>
      </c>
      <c r="N567" s="37">
        <f t="shared" si="121"/>
        <v>402397.37937058264</v>
      </c>
      <c r="O567" s="34">
        <f t="shared" si="112"/>
        <v>14.928230790649819</v>
      </c>
      <c r="P567" s="72">
        <f t="shared" si="123"/>
        <v>0.26641327519708063</v>
      </c>
      <c r="Q567" s="74">
        <f t="shared" si="113"/>
        <v>38.5130630377048</v>
      </c>
      <c r="R567" s="68">
        <f t="shared" si="114"/>
        <v>53.441293828354624</v>
      </c>
      <c r="S567" s="80">
        <f t="shared" si="115"/>
        <v>23.584832247054983</v>
      </c>
      <c r="T567" s="83">
        <f t="shared" si="116"/>
        <v>3006.1908055128615</v>
      </c>
      <c r="U567" s="87">
        <f t="shared" si="122"/>
        <v>1747.418890032563</v>
      </c>
    </row>
    <row r="568" spans="1:21" ht="12.75">
      <c r="A568" s="41">
        <v>39145</v>
      </c>
      <c r="B568" s="42">
        <v>0.06666666666666667</v>
      </c>
      <c r="C568" s="43">
        <f t="shared" si="117"/>
        <v>1.0666666666666667</v>
      </c>
      <c r="D568" s="17">
        <v>162.99104691666668</v>
      </c>
      <c r="E568" s="18">
        <v>-0.00020730555555555555</v>
      </c>
      <c r="F568" s="62">
        <v>0.99141157</v>
      </c>
      <c r="G568" s="17">
        <v>164.04901841666666</v>
      </c>
      <c r="H568" s="18">
        <v>0.18236138888888886</v>
      </c>
      <c r="I568" s="64">
        <v>63.09019316</v>
      </c>
      <c r="J568" s="27">
        <f t="shared" si="118"/>
        <v>63.478289999998765</v>
      </c>
      <c r="K568" s="76">
        <f t="shared" si="119"/>
        <v>10.954121666666666</v>
      </c>
      <c r="L568" s="28">
        <f t="shared" si="111"/>
        <v>64.41639888209968</v>
      </c>
      <c r="M568" s="93">
        <f t="shared" si="120"/>
        <v>148313059.76020283</v>
      </c>
      <c r="N568" s="37">
        <f t="shared" si="121"/>
        <v>402398.0846015224</v>
      </c>
      <c r="O568" s="34">
        <f t="shared" si="112"/>
        <v>14.928204628204506</v>
      </c>
      <c r="P568" s="72">
        <f t="shared" si="123"/>
        <v>0.2664132510120013</v>
      </c>
      <c r="Q568" s="74">
        <f t="shared" si="113"/>
        <v>38.513034915902324</v>
      </c>
      <c r="R568" s="68">
        <f t="shared" si="114"/>
        <v>53.44123954410683</v>
      </c>
      <c r="S568" s="80">
        <f t="shared" si="115"/>
        <v>23.58483028769782</v>
      </c>
      <c r="T568" s="83">
        <f t="shared" si="116"/>
        <v>3032.2243733632567</v>
      </c>
      <c r="U568" s="87">
        <f t="shared" si="122"/>
        <v>1747.4188900291333</v>
      </c>
    </row>
    <row r="569" spans="1:21" ht="12.75">
      <c r="A569" s="41">
        <v>39145</v>
      </c>
      <c r="B569" s="42">
        <v>0.06700819672131147</v>
      </c>
      <c r="C569" s="43">
        <f t="shared" si="117"/>
        <v>1.0670081967213114</v>
      </c>
      <c r="D569" s="17">
        <v>162.99139488888892</v>
      </c>
      <c r="E569" s="18">
        <v>-0.00020727777777777777</v>
      </c>
      <c r="F569" s="62">
        <v>0.99141166</v>
      </c>
      <c r="G569" s="17">
        <v>164.05319375000002</v>
      </c>
      <c r="H569" s="18">
        <v>0.181975</v>
      </c>
      <c r="I569" s="64">
        <v>63.09030371</v>
      </c>
      <c r="J569" s="27">
        <f t="shared" si="118"/>
        <v>63.70793166666601</v>
      </c>
      <c r="K569" s="76">
        <f t="shared" si="119"/>
        <v>10.930936666666666</v>
      </c>
      <c r="L569" s="28">
        <f t="shared" si="111"/>
        <v>64.6387829017037</v>
      </c>
      <c r="M569" s="93">
        <f t="shared" si="120"/>
        <v>148313073.22401118</v>
      </c>
      <c r="N569" s="37">
        <f t="shared" si="121"/>
        <v>402398.7897048994</v>
      </c>
      <c r="O569" s="34">
        <f t="shared" si="112"/>
        <v>14.928178470583152</v>
      </c>
      <c r="P569" s="72">
        <f t="shared" si="123"/>
        <v>0.2664132268269262</v>
      </c>
      <c r="Q569" s="74">
        <f t="shared" si="113"/>
        <v>38.51300705630665</v>
      </c>
      <c r="R569" s="68">
        <f t="shared" si="114"/>
        <v>53.4411855268898</v>
      </c>
      <c r="S569" s="80">
        <f t="shared" si="115"/>
        <v>23.584828585723496</v>
      </c>
      <c r="T569" s="83">
        <f t="shared" si="116"/>
        <v>3058.264566391448</v>
      </c>
      <c r="U569" s="87">
        <f t="shared" si="122"/>
        <v>1747.4188900257036</v>
      </c>
    </row>
    <row r="570" spans="1:21" ht="12.75">
      <c r="A570" s="41">
        <v>39145</v>
      </c>
      <c r="B570" s="42">
        <v>0.06736111111111111</v>
      </c>
      <c r="C570" s="43">
        <f t="shared" si="117"/>
        <v>1.0673611111111112</v>
      </c>
      <c r="D570" s="17">
        <v>162.9917428888889</v>
      </c>
      <c r="E570" s="18">
        <v>-0.00020725</v>
      </c>
      <c r="F570" s="62">
        <v>0.99141174</v>
      </c>
      <c r="G570" s="17">
        <v>164.05736908333336</v>
      </c>
      <c r="H570" s="18">
        <v>0.18158858333333333</v>
      </c>
      <c r="I570" s="64">
        <v>63.09041425</v>
      </c>
      <c r="J570" s="27">
        <f t="shared" si="118"/>
        <v>63.937571666667736</v>
      </c>
      <c r="K570" s="76">
        <f t="shared" si="119"/>
        <v>10.90775</v>
      </c>
      <c r="L570" s="28">
        <f t="shared" si="111"/>
        <v>64.86122386794646</v>
      </c>
      <c r="M570" s="93">
        <f t="shared" si="120"/>
        <v>148313085.19184083</v>
      </c>
      <c r="N570" s="37">
        <f t="shared" si="121"/>
        <v>402399.494744495</v>
      </c>
      <c r="O570" s="34">
        <f t="shared" si="112"/>
        <v>14.928152315419592</v>
      </c>
      <c r="P570" s="72">
        <f t="shared" si="123"/>
        <v>0.2664132053290854</v>
      </c>
      <c r="Q570" s="74">
        <f t="shared" si="113"/>
        <v>38.51297928947246</v>
      </c>
      <c r="R570" s="68">
        <f t="shared" si="114"/>
        <v>53.44113160489205</v>
      </c>
      <c r="S570" s="80">
        <f t="shared" si="115"/>
        <v>23.58482697405287</v>
      </c>
      <c r="T570" s="83">
        <f t="shared" si="116"/>
        <v>3084.311492519523</v>
      </c>
      <c r="U570" s="87">
        <f t="shared" si="122"/>
        <v>1747.4188900226548</v>
      </c>
    </row>
    <row r="571" spans="1:21" ht="12.75">
      <c r="A571" s="41">
        <v>39145</v>
      </c>
      <c r="B571" s="42">
        <v>0.06770264116575592</v>
      </c>
      <c r="C571" s="43">
        <f t="shared" si="117"/>
        <v>1.067702641165756</v>
      </c>
      <c r="D571" s="17">
        <v>162.99209086111114</v>
      </c>
      <c r="E571" s="18">
        <v>-0.00020725</v>
      </c>
      <c r="F571" s="62">
        <v>0.99141183</v>
      </c>
      <c r="G571" s="17">
        <v>164.0615444166667</v>
      </c>
      <c r="H571" s="18">
        <v>0.18120216666666666</v>
      </c>
      <c r="I571" s="64">
        <v>63.09052478</v>
      </c>
      <c r="J571" s="27">
        <f t="shared" si="118"/>
        <v>64.16721333333328</v>
      </c>
      <c r="K571" s="76">
        <f t="shared" si="119"/>
        <v>10.884564999999998</v>
      </c>
      <c r="L571" s="28">
        <f t="shared" si="111"/>
        <v>65.08372502484794</v>
      </c>
      <c r="M571" s="93">
        <f t="shared" si="120"/>
        <v>148313098.6556492</v>
      </c>
      <c r="N571" s="37">
        <f t="shared" si="121"/>
        <v>402400.19972030923</v>
      </c>
      <c r="O571" s="34">
        <f t="shared" si="112"/>
        <v>14.928126162713795</v>
      </c>
      <c r="P571" s="72">
        <f t="shared" si="123"/>
        <v>0.2664131811440187</v>
      </c>
      <c r="Q571" s="74">
        <f t="shared" si="113"/>
        <v>38.51295193895915</v>
      </c>
      <c r="R571" s="68">
        <f t="shared" si="114"/>
        <v>53.44107810167294</v>
      </c>
      <c r="S571" s="80">
        <f t="shared" si="115"/>
        <v>23.584825776245353</v>
      </c>
      <c r="T571" s="83">
        <f t="shared" si="116"/>
        <v>3110.3654935156983</v>
      </c>
      <c r="U571" s="87">
        <f t="shared" si="122"/>
        <v>1747.4188900192253</v>
      </c>
    </row>
    <row r="572" spans="1:21" ht="12.75">
      <c r="A572" s="41">
        <v>39145</v>
      </c>
      <c r="B572" s="42">
        <v>0.06805555555555555</v>
      </c>
      <c r="C572" s="43">
        <f t="shared" si="117"/>
        <v>1.0680555555555555</v>
      </c>
      <c r="D572" s="17">
        <v>162.99243883333332</v>
      </c>
      <c r="E572" s="18">
        <v>-0.00020722222222222222</v>
      </c>
      <c r="F572" s="62">
        <v>0.99141192</v>
      </c>
      <c r="G572" s="17">
        <v>164.06571972222224</v>
      </c>
      <c r="H572" s="18">
        <v>0.18081577777777777</v>
      </c>
      <c r="I572" s="64">
        <v>63.09063531</v>
      </c>
      <c r="J572" s="27">
        <f t="shared" si="118"/>
        <v>64.396853333335</v>
      </c>
      <c r="K572" s="76">
        <f t="shared" si="119"/>
        <v>10.861379999999999</v>
      </c>
      <c r="L572" s="28">
        <f t="shared" si="111"/>
        <v>65.3062822089931</v>
      </c>
      <c r="M572" s="93">
        <f t="shared" si="120"/>
        <v>148313112.11945754</v>
      </c>
      <c r="N572" s="37">
        <f t="shared" si="121"/>
        <v>402400.90469612344</v>
      </c>
      <c r="O572" s="34">
        <f t="shared" si="112"/>
        <v>14.928100010099632</v>
      </c>
      <c r="P572" s="72">
        <f t="shared" si="123"/>
        <v>0.26641315695895634</v>
      </c>
      <c r="Q572" s="74">
        <f t="shared" si="113"/>
        <v>38.51292483385592</v>
      </c>
      <c r="R572" s="68">
        <f t="shared" si="114"/>
        <v>53.44102484395555</v>
      </c>
      <c r="S572" s="80">
        <f t="shared" si="115"/>
        <v>23.584824823756286</v>
      </c>
      <c r="T572" s="83">
        <f t="shared" si="116"/>
        <v>3136.426102427733</v>
      </c>
      <c r="U572" s="87">
        <f t="shared" si="122"/>
        <v>1747.4188900157953</v>
      </c>
    </row>
    <row r="573" spans="1:21" ht="12.75">
      <c r="A573" s="41">
        <v>39145</v>
      </c>
      <c r="B573" s="42">
        <v>0.06839708561020036</v>
      </c>
      <c r="C573" s="43">
        <f t="shared" si="117"/>
        <v>1.0683970856102003</v>
      </c>
      <c r="D573" s="17">
        <v>162.99278683333335</v>
      </c>
      <c r="E573" s="18">
        <v>-0.00020719444444444445</v>
      </c>
      <c r="F573" s="62">
        <v>0.991412</v>
      </c>
      <c r="G573" s="17">
        <v>164.069895</v>
      </c>
      <c r="H573" s="18">
        <v>0.1804293611111111</v>
      </c>
      <c r="I573" s="64">
        <v>63.09074582</v>
      </c>
      <c r="J573" s="27">
        <f t="shared" si="118"/>
        <v>64.62648999999885</v>
      </c>
      <c r="K573" s="76">
        <f t="shared" si="119"/>
        <v>10.838193333333333</v>
      </c>
      <c r="L573" s="28">
        <f t="shared" si="111"/>
        <v>65.52889291261201</v>
      </c>
      <c r="M573" s="93">
        <f t="shared" si="120"/>
        <v>148313124.0872872</v>
      </c>
      <c r="N573" s="37">
        <f t="shared" si="121"/>
        <v>402401.60954437486</v>
      </c>
      <c r="O573" s="34">
        <f t="shared" si="112"/>
        <v>14.928073862309295</v>
      </c>
      <c r="P573" s="72">
        <f t="shared" si="123"/>
        <v>0.2664131354611268</v>
      </c>
      <c r="Q573" s="74">
        <f t="shared" si="113"/>
        <v>38.512897829646924</v>
      </c>
      <c r="R573" s="68">
        <f t="shared" si="114"/>
        <v>53.44097169195622</v>
      </c>
      <c r="S573" s="80">
        <f t="shared" si="115"/>
        <v>23.584823967337627</v>
      </c>
      <c r="T573" s="83">
        <f t="shared" si="116"/>
        <v>3162.4930415299705</v>
      </c>
      <c r="U573" s="87">
        <f t="shared" si="122"/>
        <v>1747.4188900127467</v>
      </c>
    </row>
    <row r="574" spans="1:21" ht="12.75">
      <c r="A574" s="41">
        <v>39145</v>
      </c>
      <c r="B574" s="42">
        <v>0.06875</v>
      </c>
      <c r="C574" s="43">
        <f t="shared" si="117"/>
        <v>1.06875</v>
      </c>
      <c r="D574" s="17">
        <v>162.9931348055556</v>
      </c>
      <c r="E574" s="18">
        <v>-0.00020719444444444445</v>
      </c>
      <c r="F574" s="62">
        <v>0.99141209</v>
      </c>
      <c r="G574" s="17">
        <v>164.07407027777776</v>
      </c>
      <c r="H574" s="18">
        <v>0.1800429722222222</v>
      </c>
      <c r="I574" s="64">
        <v>63.09085633</v>
      </c>
      <c r="J574" s="27">
        <f t="shared" si="118"/>
        <v>64.85612833332993</v>
      </c>
      <c r="K574" s="76">
        <f t="shared" si="119"/>
        <v>10.81501</v>
      </c>
      <c r="L574" s="28">
        <f t="shared" si="111"/>
        <v>65.75156231322</v>
      </c>
      <c r="M574" s="93">
        <f t="shared" si="120"/>
        <v>148313137.55109555</v>
      </c>
      <c r="N574" s="37">
        <f t="shared" si="121"/>
        <v>402402.3143926262</v>
      </c>
      <c r="O574" s="34">
        <f t="shared" si="112"/>
        <v>14.92804771461056</v>
      </c>
      <c r="P574" s="72">
        <f t="shared" si="123"/>
        <v>0.26641311127607276</v>
      </c>
      <c r="Q574" s="74">
        <f t="shared" si="113"/>
        <v>38.51287123320289</v>
      </c>
      <c r="R574" s="68">
        <f t="shared" si="114"/>
        <v>53.440918947813444</v>
      </c>
      <c r="S574" s="80">
        <f t="shared" si="115"/>
        <v>23.584823518592327</v>
      </c>
      <c r="T574" s="83">
        <f t="shared" si="116"/>
        <v>3188.566881872339</v>
      </c>
      <c r="U574" s="87">
        <f t="shared" si="122"/>
        <v>1747.4188900093172</v>
      </c>
    </row>
    <row r="575" spans="1:21" ht="12.75">
      <c r="A575" s="41">
        <v>39145</v>
      </c>
      <c r="B575" s="42">
        <v>0.0690915300546448</v>
      </c>
      <c r="C575" s="43">
        <f t="shared" si="117"/>
        <v>1.0690915300546449</v>
      </c>
      <c r="D575" s="17">
        <v>162.99348277777779</v>
      </c>
      <c r="E575" s="18">
        <v>-0.00020716666666666667</v>
      </c>
      <c r="F575" s="62">
        <v>0.99141218</v>
      </c>
      <c r="G575" s="17">
        <v>164.07824555555555</v>
      </c>
      <c r="H575" s="18">
        <v>0.17965655555555554</v>
      </c>
      <c r="I575" s="64">
        <v>63.09096683</v>
      </c>
      <c r="J575" s="27">
        <f t="shared" si="118"/>
        <v>65.08576666666613</v>
      </c>
      <c r="K575" s="76">
        <f t="shared" si="119"/>
        <v>10.791823333333333</v>
      </c>
      <c r="L575" s="28">
        <f t="shared" si="111"/>
        <v>65.97428709580329</v>
      </c>
      <c r="M575" s="93">
        <f t="shared" si="120"/>
        <v>148313151.0149039</v>
      </c>
      <c r="N575" s="37">
        <f t="shared" si="121"/>
        <v>402403.0191770962</v>
      </c>
      <c r="O575" s="34">
        <f t="shared" si="112"/>
        <v>14.928021569369506</v>
      </c>
      <c r="P575" s="72">
        <f t="shared" si="123"/>
        <v>0.26641308709102307</v>
      </c>
      <c r="Q575" s="74">
        <f t="shared" si="113"/>
        <v>38.51284489112828</v>
      </c>
      <c r="R575" s="68">
        <f t="shared" si="114"/>
        <v>53.44086646049779</v>
      </c>
      <c r="S575" s="80">
        <f t="shared" si="115"/>
        <v>23.584823321758776</v>
      </c>
      <c r="T575" s="83">
        <f t="shared" si="116"/>
        <v>3214.6472527673304</v>
      </c>
      <c r="U575" s="87">
        <f t="shared" si="122"/>
        <v>1747.4188900058873</v>
      </c>
    </row>
    <row r="576" spans="1:21" ht="12.75">
      <c r="A576" s="41">
        <v>39145</v>
      </c>
      <c r="B576" s="42">
        <v>0.06944444444444443</v>
      </c>
      <c r="C576" s="43">
        <f t="shared" si="117"/>
        <v>1.0694444444444444</v>
      </c>
      <c r="D576" s="17">
        <v>162.99383075000003</v>
      </c>
      <c r="E576" s="18">
        <v>-0.0002071388888888889</v>
      </c>
      <c r="F576" s="62">
        <v>0.99141226</v>
      </c>
      <c r="G576" s="17">
        <v>164.0824206111111</v>
      </c>
      <c r="H576" s="18">
        <v>0.17927016666666665</v>
      </c>
      <c r="I576" s="64">
        <v>63.09107731</v>
      </c>
      <c r="J576" s="27">
        <f t="shared" si="118"/>
        <v>65.31539166666448</v>
      </c>
      <c r="K576" s="76">
        <f t="shared" si="119"/>
        <v>10.768638333333334</v>
      </c>
      <c r="L576" s="28">
        <f t="shared" si="111"/>
        <v>66.19705436244116</v>
      </c>
      <c r="M576" s="93">
        <f t="shared" si="120"/>
        <v>148313162.98273355</v>
      </c>
      <c r="N576" s="37">
        <f t="shared" si="121"/>
        <v>402403.72383400344</v>
      </c>
      <c r="O576" s="34">
        <f t="shared" si="112"/>
        <v>14.927995428952178</v>
      </c>
      <c r="P576" s="72">
        <f t="shared" si="123"/>
        <v>0.2664130655932048</v>
      </c>
      <c r="Q576" s="74">
        <f t="shared" si="113"/>
        <v>38.51281864708877</v>
      </c>
      <c r="R576" s="68">
        <f t="shared" si="114"/>
        <v>53.44081407604095</v>
      </c>
      <c r="S576" s="80">
        <f t="shared" si="115"/>
        <v>23.58482321813659</v>
      </c>
      <c r="T576" s="83">
        <f t="shared" si="116"/>
        <v>3240.7326620964504</v>
      </c>
      <c r="U576" s="87">
        <f t="shared" si="122"/>
        <v>1747.418890002839</v>
      </c>
    </row>
    <row r="577" spans="1:21" ht="12.75">
      <c r="A577" s="41">
        <v>39145</v>
      </c>
      <c r="B577" s="42">
        <v>0.06978597449908924</v>
      </c>
      <c r="C577" s="43">
        <f t="shared" si="117"/>
        <v>1.0697859744990892</v>
      </c>
      <c r="D577" s="17">
        <v>162.99417875</v>
      </c>
      <c r="E577" s="18">
        <v>-0.0002071388888888889</v>
      </c>
      <c r="F577" s="62">
        <v>0.99141235</v>
      </c>
      <c r="G577" s="17">
        <v>164.08659583333335</v>
      </c>
      <c r="H577" s="18">
        <v>0.17888374999999998</v>
      </c>
      <c r="I577" s="64">
        <v>63.09118779</v>
      </c>
      <c r="J577" s="27">
        <f t="shared" si="118"/>
        <v>65.54502500000069</v>
      </c>
      <c r="K577" s="76">
        <f t="shared" si="119"/>
        <v>10.745453333333334</v>
      </c>
      <c r="L577" s="28">
        <f t="shared" si="111"/>
        <v>66.41988465724009</v>
      </c>
      <c r="M577" s="93">
        <f t="shared" si="120"/>
        <v>148313176.4465419</v>
      </c>
      <c r="N577" s="37">
        <f t="shared" si="121"/>
        <v>402404.4284909106</v>
      </c>
      <c r="O577" s="34">
        <f t="shared" si="112"/>
        <v>14.927969288626395</v>
      </c>
      <c r="P577" s="72">
        <f t="shared" si="123"/>
        <v>0.26641304140816346</v>
      </c>
      <c r="Q577" s="74">
        <f t="shared" si="113"/>
        <v>38.51279281264377</v>
      </c>
      <c r="R577" s="68">
        <f t="shared" si="114"/>
        <v>53.44076210127016</v>
      </c>
      <c r="S577" s="80">
        <f t="shared" si="115"/>
        <v>23.584823524017374</v>
      </c>
      <c r="T577" s="83">
        <f t="shared" si="116"/>
        <v>3266.8254791679183</v>
      </c>
      <c r="U577" s="87">
        <f t="shared" si="122"/>
        <v>1747.418889999409</v>
      </c>
    </row>
    <row r="578" spans="1:21" ht="12.75">
      <c r="A578" s="41">
        <v>39145</v>
      </c>
      <c r="B578" s="42">
        <v>0.07013888888888889</v>
      </c>
      <c r="C578" s="43">
        <f t="shared" si="117"/>
        <v>1.070138888888889</v>
      </c>
      <c r="D578" s="17">
        <v>162.99452672222225</v>
      </c>
      <c r="E578" s="18">
        <v>-0.00020711111111111112</v>
      </c>
      <c r="F578" s="62">
        <v>0.99141243</v>
      </c>
      <c r="G578" s="17">
        <v>164.09077105555556</v>
      </c>
      <c r="H578" s="18">
        <v>0.1784973611111111</v>
      </c>
      <c r="I578" s="64">
        <v>63.09129826</v>
      </c>
      <c r="J578" s="27">
        <f t="shared" si="118"/>
        <v>65.77465999999902</v>
      </c>
      <c r="K578" s="76">
        <f t="shared" si="119"/>
        <v>10.722268333333332</v>
      </c>
      <c r="L578" s="28">
        <f t="shared" si="111"/>
        <v>66.64277085433575</v>
      </c>
      <c r="M578" s="93">
        <f t="shared" si="120"/>
        <v>148313188.41437155</v>
      </c>
      <c r="N578" s="37">
        <f t="shared" si="121"/>
        <v>402405.1330840364</v>
      </c>
      <c r="O578" s="34">
        <f t="shared" si="112"/>
        <v>14.92794315075822</v>
      </c>
      <c r="P578" s="72">
        <f t="shared" si="123"/>
        <v>0.2664130199103526</v>
      </c>
      <c r="Q578" s="74">
        <f t="shared" si="113"/>
        <v>38.51276707202501</v>
      </c>
      <c r="R578" s="68">
        <f t="shared" si="114"/>
        <v>53.440710222783224</v>
      </c>
      <c r="S578" s="80">
        <f t="shared" si="115"/>
        <v>23.58482392126679</v>
      </c>
      <c r="T578" s="83">
        <f t="shared" si="116"/>
        <v>3292.9249061952933</v>
      </c>
      <c r="U578" s="87">
        <f t="shared" si="122"/>
        <v>1747.4188899963603</v>
      </c>
    </row>
    <row r="579" spans="1:21" ht="12.75">
      <c r="A579" s="41">
        <v>39145</v>
      </c>
      <c r="B579" s="42">
        <v>0.0704804189435337</v>
      </c>
      <c r="C579" s="43">
        <f t="shared" si="117"/>
        <v>1.0704804189435337</v>
      </c>
      <c r="D579" s="17">
        <v>162.99487469444443</v>
      </c>
      <c r="E579" s="18">
        <v>-0.00020708333333333334</v>
      </c>
      <c r="F579" s="62">
        <v>0.99141252</v>
      </c>
      <c r="G579" s="17">
        <v>164.09494625000002</v>
      </c>
      <c r="H579" s="18">
        <v>0.17811094444444445</v>
      </c>
      <c r="I579" s="64">
        <v>63.09140872</v>
      </c>
      <c r="J579" s="27">
        <f t="shared" si="118"/>
        <v>66.00429333333523</v>
      </c>
      <c r="K579" s="76">
        <f t="shared" si="119"/>
        <v>10.699081666666666</v>
      </c>
      <c r="L579" s="28">
        <f t="shared" si="111"/>
        <v>66.86570885483614</v>
      </c>
      <c r="M579" s="93">
        <f t="shared" si="120"/>
        <v>148313201.8781799</v>
      </c>
      <c r="N579" s="37">
        <f t="shared" si="121"/>
        <v>402405.8376133808</v>
      </c>
      <c r="O579" s="34">
        <f t="shared" si="112"/>
        <v>14.927917015347619</v>
      </c>
      <c r="P579" s="72">
        <f t="shared" si="123"/>
        <v>0.26641299572531946</v>
      </c>
      <c r="Q579" s="74">
        <f t="shared" si="113"/>
        <v>38.512741746551065</v>
      </c>
      <c r="R579" s="68">
        <f t="shared" si="114"/>
        <v>53.44065876189868</v>
      </c>
      <c r="S579" s="80">
        <f t="shared" si="115"/>
        <v>23.584824731203447</v>
      </c>
      <c r="T579" s="83">
        <f t="shared" si="116"/>
        <v>3319.030425660717</v>
      </c>
      <c r="U579" s="87">
        <f t="shared" si="122"/>
        <v>1747.4188899929309</v>
      </c>
    </row>
    <row r="580" spans="1:21" ht="12.75">
      <c r="A580" s="41">
        <v>39145</v>
      </c>
      <c r="B580" s="42">
        <v>0.07083333333333333</v>
      </c>
      <c r="C580" s="43">
        <f t="shared" si="117"/>
        <v>1.0708333333333333</v>
      </c>
      <c r="D580" s="17">
        <v>162.99522266666668</v>
      </c>
      <c r="E580" s="18">
        <v>-0.00020708333333333334</v>
      </c>
      <c r="F580" s="62">
        <v>0.99141261</v>
      </c>
      <c r="G580" s="17">
        <v>164.09912144444445</v>
      </c>
      <c r="H580" s="18">
        <v>0.17772455555555555</v>
      </c>
      <c r="I580" s="64">
        <v>63.09151917</v>
      </c>
      <c r="J580" s="27">
        <f t="shared" si="118"/>
        <v>66.23392666666632</v>
      </c>
      <c r="K580" s="76">
        <f t="shared" si="119"/>
        <v>10.675898333333333</v>
      </c>
      <c r="L580" s="28">
        <f t="shared" si="111"/>
        <v>67.08870056795648</v>
      </c>
      <c r="M580" s="93">
        <f t="shared" si="120"/>
        <v>148313215.34198827</v>
      </c>
      <c r="N580" s="37">
        <f t="shared" si="121"/>
        <v>402406.5420789438</v>
      </c>
      <c r="O580" s="34">
        <f t="shared" si="112"/>
        <v>14.927890882394573</v>
      </c>
      <c r="P580" s="72">
        <f t="shared" si="123"/>
        <v>0.2664129715402908</v>
      </c>
      <c r="Q580" s="74">
        <f t="shared" si="113"/>
        <v>38.51271667576759</v>
      </c>
      <c r="R580" s="68">
        <f t="shared" si="114"/>
        <v>53.440607558162164</v>
      </c>
      <c r="S580" s="80">
        <f t="shared" si="115"/>
        <v>23.58482579337302</v>
      </c>
      <c r="T580" s="83">
        <f t="shared" si="116"/>
        <v>3345.142279734915</v>
      </c>
      <c r="U580" s="87">
        <f t="shared" si="122"/>
        <v>1747.418889989501</v>
      </c>
    </row>
    <row r="581" spans="1:21" ht="12.75">
      <c r="A581" s="41">
        <v>39145</v>
      </c>
      <c r="B581" s="42">
        <v>0.07117486338797814</v>
      </c>
      <c r="C581" s="43">
        <f t="shared" si="117"/>
        <v>1.071174863387978</v>
      </c>
      <c r="D581" s="17">
        <v>162.9955706666667</v>
      </c>
      <c r="E581" s="18">
        <v>-0.00020705555555555554</v>
      </c>
      <c r="F581" s="62">
        <v>0.99141269</v>
      </c>
      <c r="G581" s="17">
        <v>164.10329661111112</v>
      </c>
      <c r="H581" s="18">
        <v>0.17733813888888889</v>
      </c>
      <c r="I581" s="64">
        <v>63.09162962</v>
      </c>
      <c r="J581" s="27">
        <f t="shared" si="118"/>
        <v>66.46355666666466</v>
      </c>
      <c r="K581" s="76">
        <f t="shared" si="119"/>
        <v>10.652711666666667</v>
      </c>
      <c r="L581" s="28">
        <f t="shared" si="111"/>
        <v>67.31174111015022</v>
      </c>
      <c r="M581" s="93">
        <f t="shared" si="120"/>
        <v>148313227.3098179</v>
      </c>
      <c r="N581" s="37">
        <f t="shared" si="121"/>
        <v>402407.2465445068</v>
      </c>
      <c r="O581" s="34">
        <f t="shared" si="112"/>
        <v>14.927864749533024</v>
      </c>
      <c r="P581" s="72">
        <f t="shared" si="123"/>
        <v>0.2664129500424912</v>
      </c>
      <c r="Q581" s="74">
        <f t="shared" si="113"/>
        <v>38.512691688482754</v>
      </c>
      <c r="R581" s="68">
        <f t="shared" si="114"/>
        <v>53.440556438015776</v>
      </c>
      <c r="S581" s="80">
        <f t="shared" si="115"/>
        <v>23.584826938949732</v>
      </c>
      <c r="T581" s="83">
        <f t="shared" si="116"/>
        <v>3371.259917228438</v>
      </c>
      <c r="U581" s="87">
        <f t="shared" si="122"/>
        <v>1747.4188899864523</v>
      </c>
    </row>
    <row r="582" spans="1:21" ht="12.75">
      <c r="A582" s="41">
        <v>39145</v>
      </c>
      <c r="B582" s="42">
        <v>0.07152777777777779</v>
      </c>
      <c r="C582" s="43">
        <f t="shared" si="117"/>
        <v>1.0715277777777779</v>
      </c>
      <c r="D582" s="17">
        <v>162.9959186388889</v>
      </c>
      <c r="E582" s="18">
        <v>-0.00020702777777777777</v>
      </c>
      <c r="F582" s="62">
        <v>0.99141278</v>
      </c>
      <c r="G582" s="17">
        <v>164.10747177777776</v>
      </c>
      <c r="H582" s="18">
        <v>0.17695175</v>
      </c>
      <c r="I582" s="64">
        <v>63.09174005</v>
      </c>
      <c r="J582" s="27">
        <f t="shared" si="118"/>
        <v>66.69318833333193</v>
      </c>
      <c r="K582" s="76">
        <f t="shared" si="119"/>
        <v>10.629526666666667</v>
      </c>
      <c r="L582" s="28">
        <f t="shared" si="111"/>
        <v>67.53483569165368</v>
      </c>
      <c r="M582" s="93">
        <f t="shared" si="120"/>
        <v>148313240.77362627</v>
      </c>
      <c r="N582" s="37">
        <f t="shared" si="121"/>
        <v>402407.950882507</v>
      </c>
      <c r="O582" s="34">
        <f t="shared" si="112"/>
        <v>14.927838621495015</v>
      </c>
      <c r="P582" s="72">
        <f t="shared" si="123"/>
        <v>0.26641292585747084</v>
      </c>
      <c r="Q582" s="74">
        <f t="shared" si="113"/>
        <v>38.51266712615387</v>
      </c>
      <c r="R582" s="68">
        <f t="shared" si="114"/>
        <v>53.440505747648885</v>
      </c>
      <c r="S582" s="80">
        <f t="shared" si="115"/>
        <v>23.58482850465886</v>
      </c>
      <c r="T582" s="83">
        <f t="shared" si="116"/>
        <v>3397.383906912727</v>
      </c>
      <c r="U582" s="87">
        <f t="shared" si="122"/>
        <v>1747.4188899830226</v>
      </c>
    </row>
    <row r="583" spans="1:21" ht="12.75">
      <c r="A583" s="41">
        <v>39145</v>
      </c>
      <c r="B583" s="42">
        <v>0.07186930783242258</v>
      </c>
      <c r="C583" s="43">
        <f t="shared" si="117"/>
        <v>1.0718693078324226</v>
      </c>
      <c r="D583" s="17">
        <v>162.99626661111114</v>
      </c>
      <c r="E583" s="18">
        <v>-0.00020702777777777777</v>
      </c>
      <c r="F583" s="62">
        <v>0.99141287</v>
      </c>
      <c r="G583" s="17">
        <v>164.11164691666667</v>
      </c>
      <c r="H583" s="18">
        <v>0.17656533333333332</v>
      </c>
      <c r="I583" s="64">
        <v>63.09185047</v>
      </c>
      <c r="J583" s="27">
        <f t="shared" si="118"/>
        <v>66.92281833333197</v>
      </c>
      <c r="K583" s="76">
        <f t="shared" si="119"/>
        <v>10.606341666666667</v>
      </c>
      <c r="L583" s="28">
        <f t="shared" si="111"/>
        <v>67.75798024080983</v>
      </c>
      <c r="M583" s="93">
        <f t="shared" si="120"/>
        <v>148313254.23743463</v>
      </c>
      <c r="N583" s="37">
        <f t="shared" si="121"/>
        <v>402408.6551567258</v>
      </c>
      <c r="O583" s="34">
        <f t="shared" si="112"/>
        <v>14.927812495914486</v>
      </c>
      <c r="P583" s="72">
        <f t="shared" si="123"/>
        <v>0.2664129016724548</v>
      </c>
      <c r="Q583" s="74">
        <f t="shared" si="113"/>
        <v>38.51264281783379</v>
      </c>
      <c r="R583" s="68">
        <f t="shared" si="114"/>
        <v>53.44045531374828</v>
      </c>
      <c r="S583" s="80">
        <f t="shared" si="115"/>
        <v>23.584830321919306</v>
      </c>
      <c r="T583" s="83">
        <f t="shared" si="116"/>
        <v>3423.5137926029865</v>
      </c>
      <c r="U583" s="87">
        <f t="shared" si="122"/>
        <v>1747.418889979593</v>
      </c>
    </row>
    <row r="584" spans="1:21" ht="12.75">
      <c r="A584" s="41">
        <v>39145</v>
      </c>
      <c r="B584" s="42">
        <v>0.07222222222222223</v>
      </c>
      <c r="C584" s="43">
        <f t="shared" si="117"/>
        <v>1.0722222222222222</v>
      </c>
      <c r="D584" s="17">
        <v>162.9966146111111</v>
      </c>
      <c r="E584" s="18">
        <v>-0.000207</v>
      </c>
      <c r="F584" s="62">
        <v>0.99141295</v>
      </c>
      <c r="G584" s="17">
        <v>164.11582205555555</v>
      </c>
      <c r="H584" s="18">
        <v>0.17617894444444443</v>
      </c>
      <c r="I584" s="64">
        <v>63.09196089</v>
      </c>
      <c r="J584" s="27">
        <f t="shared" si="118"/>
        <v>67.15244666666649</v>
      </c>
      <c r="K584" s="76">
        <f t="shared" si="119"/>
        <v>10.583156666666667</v>
      </c>
      <c r="L584" s="28">
        <f t="shared" si="111"/>
        <v>67.98117424873271</v>
      </c>
      <c r="M584" s="93">
        <f t="shared" si="120"/>
        <v>148313266.20526427</v>
      </c>
      <c r="N584" s="37">
        <f t="shared" si="121"/>
        <v>402409.35943094466</v>
      </c>
      <c r="O584" s="34">
        <f t="shared" si="112"/>
        <v>14.9277863704254</v>
      </c>
      <c r="P584" s="72">
        <f t="shared" si="123"/>
        <v>0.26641288017466647</v>
      </c>
      <c r="Q584" s="74">
        <f t="shared" si="113"/>
        <v>38.51261859367568</v>
      </c>
      <c r="R584" s="68">
        <f t="shared" si="114"/>
        <v>53.440404964101084</v>
      </c>
      <c r="S584" s="80">
        <f t="shared" si="115"/>
        <v>23.58483222325028</v>
      </c>
      <c r="T584" s="83">
        <f t="shared" si="116"/>
        <v>3449.6495350548566</v>
      </c>
      <c r="U584" s="87">
        <f t="shared" si="122"/>
        <v>1747.4188899765445</v>
      </c>
    </row>
    <row r="585" spans="1:21" ht="12.75">
      <c r="A585" s="41">
        <v>39145</v>
      </c>
      <c r="B585" s="42">
        <v>0.07256375227686702</v>
      </c>
      <c r="C585" s="43">
        <f t="shared" si="117"/>
        <v>1.072563752276867</v>
      </c>
      <c r="D585" s="17">
        <v>162.99696258333336</v>
      </c>
      <c r="E585" s="18">
        <v>-0.00020697222222222221</v>
      </c>
      <c r="F585" s="62">
        <v>0.99141304</v>
      </c>
      <c r="G585" s="17">
        <v>164.1199971388889</v>
      </c>
      <c r="H585" s="18">
        <v>0.17579252777777776</v>
      </c>
      <c r="I585" s="64">
        <v>63.09207129</v>
      </c>
      <c r="J585" s="27">
        <f t="shared" si="118"/>
        <v>67.38207333333207</v>
      </c>
      <c r="K585" s="76">
        <f t="shared" si="119"/>
        <v>10.559969999999998</v>
      </c>
      <c r="L585" s="28">
        <f t="shared" si="111"/>
        <v>68.20441695498911</v>
      </c>
      <c r="M585" s="93">
        <f t="shared" si="120"/>
        <v>148313279.66907263</v>
      </c>
      <c r="N585" s="37">
        <f t="shared" si="121"/>
        <v>402410.06357760064</v>
      </c>
      <c r="O585" s="34">
        <f t="shared" si="112"/>
        <v>14.927760249759755</v>
      </c>
      <c r="P585" s="72">
        <f t="shared" si="123"/>
        <v>0.26641285598965875</v>
      </c>
      <c r="Q585" s="74">
        <f t="shared" si="113"/>
        <v>38.512594793276854</v>
      </c>
      <c r="R585" s="68">
        <f t="shared" si="114"/>
        <v>53.44035504303661</v>
      </c>
      <c r="S585" s="80">
        <f t="shared" si="115"/>
        <v>23.584834543517097</v>
      </c>
      <c r="T585" s="83">
        <f t="shared" si="116"/>
        <v>3475.7910043120464</v>
      </c>
      <c r="U585" s="87">
        <f t="shared" si="122"/>
        <v>1747.4188899731146</v>
      </c>
    </row>
    <row r="586" spans="1:21" ht="12.75">
      <c r="A586" s="41">
        <v>39145</v>
      </c>
      <c r="B586" s="42">
        <v>0.07291666666666667</v>
      </c>
      <c r="C586" s="43">
        <f t="shared" si="117"/>
        <v>1.0729166666666667</v>
      </c>
      <c r="D586" s="17">
        <v>162.99731055555554</v>
      </c>
      <c r="E586" s="18">
        <v>-0.00020697222222222221</v>
      </c>
      <c r="F586" s="62">
        <v>0.99141313</v>
      </c>
      <c r="G586" s="17">
        <v>164.12417225000002</v>
      </c>
      <c r="H586" s="18">
        <v>0.17540613888888887</v>
      </c>
      <c r="I586" s="64">
        <v>63.09218169</v>
      </c>
      <c r="J586" s="27">
        <f t="shared" si="118"/>
        <v>67.6117016666683</v>
      </c>
      <c r="K586" s="76">
        <f t="shared" si="119"/>
        <v>10.536786666666664</v>
      </c>
      <c r="L586" s="28">
        <f t="shared" si="111"/>
        <v>68.42771193130021</v>
      </c>
      <c r="M586" s="93">
        <f t="shared" si="120"/>
        <v>148313293.13288096</v>
      </c>
      <c r="N586" s="37">
        <f t="shared" si="121"/>
        <v>402410.7677242566</v>
      </c>
      <c r="O586" s="34">
        <f t="shared" si="112"/>
        <v>14.927734129185525</v>
      </c>
      <c r="P586" s="72">
        <f t="shared" si="123"/>
        <v>0.2664128318046556</v>
      </c>
      <c r="Q586" s="74">
        <f t="shared" si="113"/>
        <v>38.51257123943632</v>
      </c>
      <c r="R586" s="68">
        <f t="shared" si="114"/>
        <v>53.44030536862184</v>
      </c>
      <c r="S586" s="80">
        <f t="shared" si="115"/>
        <v>23.584837110250795</v>
      </c>
      <c r="T586" s="83">
        <f t="shared" si="116"/>
        <v>3501.9386402145756</v>
      </c>
      <c r="U586" s="87">
        <f t="shared" si="122"/>
        <v>1747.4188899696849</v>
      </c>
    </row>
    <row r="587" spans="1:21" ht="12.75">
      <c r="A587" s="41">
        <v>39145</v>
      </c>
      <c r="B587" s="42">
        <v>0.07325819672131147</v>
      </c>
      <c r="C587" s="43">
        <f t="shared" si="117"/>
        <v>1.0732581967213115</v>
      </c>
      <c r="D587" s="17">
        <v>162.9976585277778</v>
      </c>
      <c r="E587" s="18">
        <v>-0.00020694444444444444</v>
      </c>
      <c r="F587" s="62">
        <v>0.99141321</v>
      </c>
      <c r="G587" s="17">
        <v>164.12834733333335</v>
      </c>
      <c r="H587" s="18">
        <v>0.17501975</v>
      </c>
      <c r="I587" s="64">
        <v>63.09229208</v>
      </c>
      <c r="J587" s="27">
        <f t="shared" si="118"/>
        <v>67.84132833333388</v>
      </c>
      <c r="K587" s="76">
        <f t="shared" si="119"/>
        <v>10.513601666666666</v>
      </c>
      <c r="L587" s="28">
        <f t="shared" si="111"/>
        <v>68.65105462131224</v>
      </c>
      <c r="M587" s="93">
        <f t="shared" si="120"/>
        <v>148313305.10071063</v>
      </c>
      <c r="N587" s="37">
        <f t="shared" si="121"/>
        <v>402411.4718071312</v>
      </c>
      <c r="O587" s="34">
        <f t="shared" si="112"/>
        <v>14.927708011068686</v>
      </c>
      <c r="P587" s="72">
        <f t="shared" si="123"/>
        <v>0.2664128103068784</v>
      </c>
      <c r="Q587" s="74">
        <f t="shared" si="113"/>
        <v>38.51254777830558</v>
      </c>
      <c r="R587" s="68">
        <f t="shared" si="114"/>
        <v>53.44025578937427</v>
      </c>
      <c r="S587" s="80">
        <f t="shared" si="115"/>
        <v>23.584839767236893</v>
      </c>
      <c r="T587" s="83">
        <f t="shared" si="116"/>
        <v>3528.0919267573263</v>
      </c>
      <c r="U587" s="87">
        <f t="shared" si="122"/>
        <v>1747.4188899666365</v>
      </c>
    </row>
    <row r="588" spans="1:21" ht="12.75">
      <c r="A588" s="41">
        <v>39145</v>
      </c>
      <c r="B588" s="42">
        <v>0.07361111111111111</v>
      </c>
      <c r="C588" s="43">
        <f t="shared" si="117"/>
        <v>1.073611111111111</v>
      </c>
      <c r="D588" s="17">
        <v>162.99800652777782</v>
      </c>
      <c r="E588" s="18">
        <v>-0.00020691666666666666</v>
      </c>
      <c r="F588" s="62">
        <v>0.9914133</v>
      </c>
      <c r="G588" s="17">
        <v>164.1325223888889</v>
      </c>
      <c r="H588" s="18">
        <v>0.17463333333333333</v>
      </c>
      <c r="I588" s="64">
        <v>63.09240246</v>
      </c>
      <c r="J588" s="27">
        <f t="shared" si="118"/>
        <v>68.070951666665</v>
      </c>
      <c r="K588" s="76">
        <f t="shared" si="119"/>
        <v>10.490415</v>
      </c>
      <c r="L588" s="28">
        <f t="shared" si="111"/>
        <v>68.8744428987158</v>
      </c>
      <c r="M588" s="93">
        <f t="shared" si="120"/>
        <v>148313318.564519</v>
      </c>
      <c r="N588" s="37">
        <f t="shared" si="121"/>
        <v>402412.17582622444</v>
      </c>
      <c r="O588" s="34">
        <f t="shared" si="112"/>
        <v>14.927681895409213</v>
      </c>
      <c r="P588" s="72">
        <f t="shared" si="123"/>
        <v>0.26641278612188335</v>
      </c>
      <c r="Q588" s="74">
        <f t="shared" si="113"/>
        <v>38.51252473176635</v>
      </c>
      <c r="R588" s="68">
        <f t="shared" si="114"/>
        <v>53.44020662717556</v>
      </c>
      <c r="S588" s="80">
        <f t="shared" si="115"/>
        <v>23.584842836357133</v>
      </c>
      <c r="T588" s="83">
        <f t="shared" si="116"/>
        <v>3554.2505772563145</v>
      </c>
      <c r="U588" s="87">
        <f t="shared" si="122"/>
        <v>1747.4188899632065</v>
      </c>
    </row>
    <row r="589" spans="1:21" ht="12.75">
      <c r="A589" s="41">
        <v>39145</v>
      </c>
      <c r="B589" s="42">
        <v>0.07395264116575591</v>
      </c>
      <c r="C589" s="43">
        <f t="shared" si="117"/>
        <v>1.0739526411657558</v>
      </c>
      <c r="D589" s="17">
        <v>162.9983545</v>
      </c>
      <c r="E589" s="18">
        <v>-0.00020691666666666666</v>
      </c>
      <c r="F589" s="62">
        <v>0.99141339</v>
      </c>
      <c r="G589" s="17">
        <v>164.13669744444445</v>
      </c>
      <c r="H589" s="18">
        <v>0.17424694444444444</v>
      </c>
      <c r="I589" s="64">
        <v>63.09251283</v>
      </c>
      <c r="J589" s="27">
        <f t="shared" si="118"/>
        <v>68.30057666666676</v>
      </c>
      <c r="K589" s="76">
        <f t="shared" si="119"/>
        <v>10.467231666666667</v>
      </c>
      <c r="L589" s="28">
        <f t="shared" si="111"/>
        <v>69.0978819893856</v>
      </c>
      <c r="M589" s="93">
        <f t="shared" si="120"/>
        <v>148313332.02832732</v>
      </c>
      <c r="N589" s="37">
        <f t="shared" si="121"/>
        <v>402412.8797815362</v>
      </c>
      <c r="O589" s="34">
        <f t="shared" si="112"/>
        <v>14.927655782207086</v>
      </c>
      <c r="P589" s="72">
        <f t="shared" si="123"/>
        <v>0.2664127619368928</v>
      </c>
      <c r="Q589" s="74">
        <f t="shared" si="113"/>
        <v>38.51250194042027</v>
      </c>
      <c r="R589" s="68">
        <f t="shared" si="114"/>
        <v>53.44015772262736</v>
      </c>
      <c r="S589" s="80">
        <f t="shared" si="115"/>
        <v>23.584846158213185</v>
      </c>
      <c r="T589" s="83">
        <f t="shared" si="116"/>
        <v>3580.4152220048854</v>
      </c>
      <c r="U589" s="87">
        <f t="shared" si="122"/>
        <v>1747.418889959777</v>
      </c>
    </row>
    <row r="590" spans="1:21" ht="12.75">
      <c r="A590" s="41">
        <v>39145</v>
      </c>
      <c r="B590" s="42">
        <v>0.07430555555555556</v>
      </c>
      <c r="C590" s="43">
        <f t="shared" si="117"/>
        <v>1.0743055555555556</v>
      </c>
      <c r="D590" s="17">
        <v>162.99870247222225</v>
      </c>
      <c r="E590" s="18">
        <v>-0.0002068888888888889</v>
      </c>
      <c r="F590" s="62">
        <v>0.99141347</v>
      </c>
      <c r="G590" s="17">
        <v>164.1408724722222</v>
      </c>
      <c r="H590" s="18">
        <v>0.17386055555555555</v>
      </c>
      <c r="I590" s="64">
        <v>63.09262319</v>
      </c>
      <c r="J590" s="27">
        <f t="shared" si="118"/>
        <v>68.53019999999788</v>
      </c>
      <c r="K590" s="76">
        <f t="shared" si="119"/>
        <v>10.444046666666667</v>
      </c>
      <c r="L590" s="28">
        <f t="shared" si="111"/>
        <v>69.32136736676004</v>
      </c>
      <c r="M590" s="93">
        <f t="shared" si="120"/>
        <v>148313343.996157</v>
      </c>
      <c r="N590" s="37">
        <f t="shared" si="121"/>
        <v>402413.58367306663</v>
      </c>
      <c r="O590" s="34">
        <f t="shared" si="112"/>
        <v>14.927629671462267</v>
      </c>
      <c r="P590" s="72">
        <f t="shared" si="123"/>
        <v>0.266412740439127</v>
      </c>
      <c r="Q590" s="74">
        <f t="shared" si="113"/>
        <v>38.512479241773015</v>
      </c>
      <c r="R590" s="68">
        <f t="shared" si="114"/>
        <v>53.44010891323528</v>
      </c>
      <c r="S590" s="80">
        <f t="shared" si="115"/>
        <v>23.584849570310748</v>
      </c>
      <c r="T590" s="83">
        <f t="shared" si="116"/>
        <v>3606.5853500412213</v>
      </c>
      <c r="U590" s="87">
        <f t="shared" si="122"/>
        <v>1747.4188899567284</v>
      </c>
    </row>
    <row r="591" spans="1:21" ht="12.75">
      <c r="A591" s="41">
        <v>39145</v>
      </c>
      <c r="B591" s="42">
        <v>0.07464708561020035</v>
      </c>
      <c r="C591" s="43">
        <f t="shared" si="117"/>
        <v>1.0746470856102004</v>
      </c>
      <c r="D591" s="17">
        <v>162.99905044444444</v>
      </c>
      <c r="E591" s="18">
        <v>-0.0002068888888888889</v>
      </c>
      <c r="F591" s="62">
        <v>0.99141356</v>
      </c>
      <c r="G591" s="17">
        <v>164.1450475</v>
      </c>
      <c r="H591" s="18">
        <v>0.17347413888888888</v>
      </c>
      <c r="I591" s="64">
        <v>63.09273354</v>
      </c>
      <c r="J591" s="27">
        <f t="shared" si="118"/>
        <v>68.75982333333411</v>
      </c>
      <c r="K591" s="76">
        <f t="shared" si="119"/>
        <v>10.420861666666667</v>
      </c>
      <c r="L591" s="28">
        <f t="shared" si="111"/>
        <v>69.54490046729619</v>
      </c>
      <c r="M591" s="93">
        <f t="shared" si="120"/>
        <v>148313357.45996535</v>
      </c>
      <c r="N591" s="37">
        <f t="shared" si="121"/>
        <v>402414.2875008156</v>
      </c>
      <c r="O591" s="34">
        <f t="shared" si="112"/>
        <v>14.927603563174742</v>
      </c>
      <c r="P591" s="72">
        <f t="shared" si="123"/>
        <v>0.26641271625414464</v>
      </c>
      <c r="Q591" s="74">
        <f t="shared" si="113"/>
        <v>38.51245695883789</v>
      </c>
      <c r="R591" s="68">
        <f t="shared" si="114"/>
        <v>53.44006052201263</v>
      </c>
      <c r="S591" s="80">
        <f t="shared" si="115"/>
        <v>23.584853395663146</v>
      </c>
      <c r="T591" s="83">
        <f t="shared" si="116"/>
        <v>3632.7610916048916</v>
      </c>
      <c r="U591" s="87">
        <f t="shared" si="122"/>
        <v>1747.4188899532985</v>
      </c>
    </row>
    <row r="592" spans="1:21" ht="12.75">
      <c r="A592" s="41">
        <v>39145</v>
      </c>
      <c r="B592" s="42">
        <v>0.075</v>
      </c>
      <c r="C592" s="43">
        <f t="shared" si="117"/>
        <v>1.075</v>
      </c>
      <c r="D592" s="17">
        <v>162.99939844444447</v>
      </c>
      <c r="E592" s="18">
        <v>-0.0002068611111111111</v>
      </c>
      <c r="F592" s="62">
        <v>0.99141364</v>
      </c>
      <c r="G592" s="17">
        <v>164.14922249999998</v>
      </c>
      <c r="H592" s="18">
        <v>0.17308774999999998</v>
      </c>
      <c r="I592" s="64">
        <v>63.09284388</v>
      </c>
      <c r="J592" s="27">
        <f t="shared" si="118"/>
        <v>68.98944333333077</v>
      </c>
      <c r="K592" s="76">
        <f t="shared" si="119"/>
        <v>10.397676666666666</v>
      </c>
      <c r="L592" s="28">
        <f aca="true" t="shared" si="124" ref="L592:L616">DEGREES(ACOS(COS(RADIANS(J592/60))*COS(RADIANS(K592/60))))*60</f>
        <v>69.76847753620574</v>
      </c>
      <c r="M592" s="93">
        <f t="shared" si="120"/>
        <v>148313369.42779496</v>
      </c>
      <c r="N592" s="37">
        <f t="shared" si="121"/>
        <v>402414.9912647832</v>
      </c>
      <c r="O592" s="34">
        <f aca="true" t="shared" si="125" ref="O592:O616">DEGREES(ATAN($F$3/(I592*$F$5)))*60</f>
        <v>14.927577457344487</v>
      </c>
      <c r="P592" s="72">
        <f t="shared" si="123"/>
        <v>0.26641269475638635</v>
      </c>
      <c r="Q592" s="74">
        <f aca="true" t="shared" si="126" ref="Q592:Q616">DEGREES(ATAN($F$5/(COS(RADIANS(P592))*N592*COS(RADIANS(L592/60)))-TAN(RADIANS(P592))))*60</f>
        <v>38.51243476814548</v>
      </c>
      <c r="R592" s="68">
        <f aca="true" t="shared" si="127" ref="R592:R616">Q592+O592</f>
        <v>53.440012225489966</v>
      </c>
      <c r="S592" s="80">
        <f aca="true" t="shared" si="128" ref="S592:S616">Q592-O592</f>
        <v>23.584857310800995</v>
      </c>
      <c r="T592" s="83">
        <f aca="true" t="shared" si="129" ref="T592:T616">ABS(N592*SIN(RADIANS(L592/60))-($F$5/SIN(RADIANS(P592))-N592*COS(RADIANS(L592/60)))*TAN(RADIANS(P592)))</f>
        <v>3658.9420449171366</v>
      </c>
      <c r="U592" s="87">
        <f t="shared" si="122"/>
        <v>1747.41888995025</v>
      </c>
    </row>
    <row r="593" spans="1:21" ht="12.75">
      <c r="A593" s="41">
        <v>39145</v>
      </c>
      <c r="B593" s="42">
        <v>0.0753415300546448</v>
      </c>
      <c r="C593" s="43">
        <f aca="true" t="shared" si="130" ref="C593:C616">(A593-$A$16+B593)</f>
        <v>1.0753415300546447</v>
      </c>
      <c r="D593" s="17">
        <v>162.9997464166667</v>
      </c>
      <c r="E593" s="18">
        <v>-0.00020683333333333334</v>
      </c>
      <c r="F593" s="62">
        <v>0.99141373</v>
      </c>
      <c r="G593" s="17">
        <v>164.15339733333334</v>
      </c>
      <c r="H593" s="18">
        <v>0.1727013611111111</v>
      </c>
      <c r="I593" s="64">
        <v>63.09295421</v>
      </c>
      <c r="J593" s="27">
        <f t="shared" si="118"/>
        <v>69.2190549999981</v>
      </c>
      <c r="K593" s="76">
        <f t="shared" si="119"/>
        <v>10.374491666666664</v>
      </c>
      <c r="L593" s="28">
        <f t="shared" si="124"/>
        <v>69.99209317456709</v>
      </c>
      <c r="M593" s="93">
        <f t="shared" si="120"/>
        <v>148313382.89160332</v>
      </c>
      <c r="N593" s="37">
        <f t="shared" si="121"/>
        <v>402415.6949649694</v>
      </c>
      <c r="O593" s="34">
        <f t="shared" si="125"/>
        <v>14.927551353971467</v>
      </c>
      <c r="P593" s="72">
        <f t="shared" si="123"/>
        <v>0.2664126705714123</v>
      </c>
      <c r="Q593" s="74">
        <f t="shared" si="126"/>
        <v>38.51241299049859</v>
      </c>
      <c r="R593" s="68">
        <f t="shared" si="127"/>
        <v>53.439964344470056</v>
      </c>
      <c r="S593" s="80">
        <f t="shared" si="128"/>
        <v>23.584861636527123</v>
      </c>
      <c r="T593" s="83">
        <f t="shared" si="129"/>
        <v>3685.127540323111</v>
      </c>
      <c r="U593" s="87">
        <f t="shared" si="122"/>
        <v>1747.4188899468204</v>
      </c>
    </row>
    <row r="594" spans="1:21" ht="12.75">
      <c r="A594" s="41">
        <v>39145</v>
      </c>
      <c r="B594" s="42">
        <v>0.07569444444444444</v>
      </c>
      <c r="C594" s="43">
        <f t="shared" si="130"/>
        <v>1.0756944444444445</v>
      </c>
      <c r="D594" s="17">
        <v>163.0000943888889</v>
      </c>
      <c r="E594" s="18">
        <v>-0.00020683333333333334</v>
      </c>
      <c r="F594" s="62">
        <v>0.99141382</v>
      </c>
      <c r="G594" s="17">
        <v>164.15757230555556</v>
      </c>
      <c r="H594" s="18">
        <v>0.17231494444444442</v>
      </c>
      <c r="I594" s="64">
        <v>63.09306453</v>
      </c>
      <c r="J594" s="27">
        <f t="shared" si="118"/>
        <v>69.44867499999987</v>
      </c>
      <c r="K594" s="76">
        <f t="shared" si="119"/>
        <v>10.351306666666664</v>
      </c>
      <c r="L594" s="28">
        <f t="shared" si="124"/>
        <v>70.21576341670622</v>
      </c>
      <c r="M594" s="93">
        <f t="shared" si="120"/>
        <v>148313396.35541168</v>
      </c>
      <c r="N594" s="37">
        <f t="shared" si="121"/>
        <v>402416.39860137424</v>
      </c>
      <c r="O594" s="34">
        <f t="shared" si="125"/>
        <v>14.927525253055666</v>
      </c>
      <c r="P594" s="72">
        <f t="shared" si="123"/>
        <v>0.26641264638644263</v>
      </c>
      <c r="Q594" s="74">
        <f t="shared" si="126"/>
        <v>38.512391470004154</v>
      </c>
      <c r="R594" s="68">
        <f t="shared" si="127"/>
        <v>53.439916723059824</v>
      </c>
      <c r="S594" s="80">
        <f t="shared" si="128"/>
        <v>23.584866216948488</v>
      </c>
      <c r="T594" s="83">
        <f t="shared" si="129"/>
        <v>3711.3194729491815</v>
      </c>
      <c r="U594" s="87">
        <f t="shared" si="122"/>
        <v>1747.4188899433905</v>
      </c>
    </row>
    <row r="595" spans="1:21" ht="12.75">
      <c r="A595" s="41">
        <v>39145</v>
      </c>
      <c r="B595" s="42">
        <v>0.07603597449908925</v>
      </c>
      <c r="C595" s="43">
        <f t="shared" si="130"/>
        <v>1.0760359744990893</v>
      </c>
      <c r="D595" s="17">
        <v>163.00044236111108</v>
      </c>
      <c r="E595" s="18">
        <v>-0.00020680555555555556</v>
      </c>
      <c r="F595" s="62">
        <v>0.9914139</v>
      </c>
      <c r="G595" s="17">
        <v>164.16174725000002</v>
      </c>
      <c r="H595" s="18">
        <v>0.17192855555555556</v>
      </c>
      <c r="I595" s="64">
        <v>63.09317485</v>
      </c>
      <c r="J595" s="27">
        <f t="shared" si="118"/>
        <v>69.67829333333611</v>
      </c>
      <c r="K595" s="76">
        <f t="shared" si="119"/>
        <v>10.328121666666666</v>
      </c>
      <c r="L595" s="28">
        <f t="shared" si="124"/>
        <v>70.43947793204973</v>
      </c>
      <c r="M595" s="93">
        <f t="shared" si="120"/>
        <v>148313408.32324132</v>
      </c>
      <c r="N595" s="37">
        <f t="shared" si="121"/>
        <v>402417.102237779</v>
      </c>
      <c r="O595" s="34">
        <f t="shared" si="125"/>
        <v>14.927499152231139</v>
      </c>
      <c r="P595" s="72">
        <f t="shared" si="123"/>
        <v>0.26641262488869544</v>
      </c>
      <c r="Q595" s="74">
        <f t="shared" si="126"/>
        <v>38.512370033634554</v>
      </c>
      <c r="R595" s="68">
        <f t="shared" si="127"/>
        <v>53.43986918586569</v>
      </c>
      <c r="S595" s="80">
        <f t="shared" si="128"/>
        <v>23.584870881403415</v>
      </c>
      <c r="T595" s="83">
        <f t="shared" si="129"/>
        <v>3737.5166542349616</v>
      </c>
      <c r="U595" s="87">
        <f t="shared" si="122"/>
        <v>1747.418889940342</v>
      </c>
    </row>
    <row r="596" spans="1:21" ht="12.75">
      <c r="A596" s="41">
        <v>39145</v>
      </c>
      <c r="B596" s="42">
        <v>0.0763888888888889</v>
      </c>
      <c r="C596" s="43">
        <f t="shared" si="130"/>
        <v>1.0763888888888888</v>
      </c>
      <c r="D596" s="17">
        <v>163.00079036111111</v>
      </c>
      <c r="E596" s="18">
        <v>-0.00020677777777777776</v>
      </c>
      <c r="F596" s="62">
        <v>0.99141399</v>
      </c>
      <c r="G596" s="17">
        <v>164.16592222222224</v>
      </c>
      <c r="H596" s="18">
        <v>0.17154216666666666</v>
      </c>
      <c r="I596" s="64">
        <v>63.09328515</v>
      </c>
      <c r="J596" s="27">
        <f t="shared" si="118"/>
        <v>69.90791166666725</v>
      </c>
      <c r="K596" s="76">
        <f t="shared" si="119"/>
        <v>10.304936666666666</v>
      </c>
      <c r="L596" s="28">
        <f t="shared" si="124"/>
        <v>70.66323793274772</v>
      </c>
      <c r="M596" s="93">
        <f t="shared" si="120"/>
        <v>148313421.78704968</v>
      </c>
      <c r="N596" s="37">
        <f t="shared" si="121"/>
        <v>402417.80574662104</v>
      </c>
      <c r="O596" s="34">
        <f t="shared" si="125"/>
        <v>14.927473056229697</v>
      </c>
      <c r="P596" s="72">
        <f t="shared" si="123"/>
        <v>0.26641260070373407</v>
      </c>
      <c r="Q596" s="74">
        <f t="shared" si="126"/>
        <v>38.512349021604514</v>
      </c>
      <c r="R596" s="68">
        <f t="shared" si="127"/>
        <v>53.43982207783421</v>
      </c>
      <c r="S596" s="80">
        <f t="shared" si="128"/>
        <v>23.584875965374817</v>
      </c>
      <c r="T596" s="83">
        <f t="shared" si="129"/>
        <v>3763.7191849678147</v>
      </c>
      <c r="U596" s="87">
        <f t="shared" si="122"/>
        <v>1747.4188899369124</v>
      </c>
    </row>
    <row r="597" spans="1:21" ht="12.75">
      <c r="A597" s="41">
        <v>39145</v>
      </c>
      <c r="B597" s="42">
        <v>0.0767304189435337</v>
      </c>
      <c r="C597" s="43">
        <f t="shared" si="130"/>
        <v>1.0767304189435336</v>
      </c>
      <c r="D597" s="17">
        <v>163.00113833333336</v>
      </c>
      <c r="E597" s="18">
        <v>-0.00020677777777777776</v>
      </c>
      <c r="F597" s="62">
        <v>0.99141408</v>
      </c>
      <c r="G597" s="17">
        <v>164.17009713888888</v>
      </c>
      <c r="H597" s="18">
        <v>0.17115577777777777</v>
      </c>
      <c r="I597" s="64">
        <v>63.09339545</v>
      </c>
      <c r="J597" s="27">
        <f t="shared" si="118"/>
        <v>70.13752833333115</v>
      </c>
      <c r="K597" s="76">
        <f t="shared" si="119"/>
        <v>10.281753333333333</v>
      </c>
      <c r="L597" s="28">
        <f t="shared" si="124"/>
        <v>70.88704158066807</v>
      </c>
      <c r="M597" s="93">
        <f t="shared" si="120"/>
        <v>148313435.25085804</v>
      </c>
      <c r="N597" s="37">
        <f t="shared" si="121"/>
        <v>402418.509255463</v>
      </c>
      <c r="O597" s="34">
        <f t="shared" si="125"/>
        <v>14.927446960319497</v>
      </c>
      <c r="P597" s="72">
        <f t="shared" si="123"/>
        <v>0.26641257651877714</v>
      </c>
      <c r="Q597" s="74">
        <f t="shared" si="126"/>
        <v>38.51232825497628</v>
      </c>
      <c r="R597" s="68">
        <f t="shared" si="127"/>
        <v>53.43977521529578</v>
      </c>
      <c r="S597" s="80">
        <f t="shared" si="128"/>
        <v>23.584881294656785</v>
      </c>
      <c r="T597" s="83">
        <f t="shared" si="129"/>
        <v>3789.9268720021955</v>
      </c>
      <c r="U597" s="87">
        <f t="shared" si="122"/>
        <v>1747.4188899334827</v>
      </c>
    </row>
    <row r="598" spans="1:21" ht="12.75">
      <c r="A598" s="41">
        <v>39145</v>
      </c>
      <c r="B598" s="42">
        <v>0.07708333333333334</v>
      </c>
      <c r="C598" s="43">
        <f t="shared" si="130"/>
        <v>1.0770833333333334</v>
      </c>
      <c r="D598" s="17">
        <v>163.00148630555555</v>
      </c>
      <c r="E598" s="18">
        <v>-0.00020674999999999998</v>
      </c>
      <c r="F598" s="62">
        <v>0.99141416</v>
      </c>
      <c r="G598" s="17">
        <v>164.17427205555555</v>
      </c>
      <c r="H598" s="18">
        <v>0.1707693611111111</v>
      </c>
      <c r="I598" s="64">
        <v>63.09350574</v>
      </c>
      <c r="J598" s="27">
        <f t="shared" si="118"/>
        <v>70.36714500000016</v>
      </c>
      <c r="K598" s="76">
        <f t="shared" si="119"/>
        <v>10.258566666666667</v>
      </c>
      <c r="L598" s="28">
        <f t="shared" si="124"/>
        <v>71.11088937400395</v>
      </c>
      <c r="M598" s="93">
        <f t="shared" si="120"/>
        <v>148313447.21868768</v>
      </c>
      <c r="N598" s="37">
        <f t="shared" si="121"/>
        <v>402419.2127005236</v>
      </c>
      <c r="O598" s="34">
        <f t="shared" si="125"/>
        <v>14.927420866866433</v>
      </c>
      <c r="P598" s="72">
        <f t="shared" si="123"/>
        <v>0.2664125550210413</v>
      </c>
      <c r="Q598" s="74">
        <f t="shared" si="126"/>
        <v>38.51230758148111</v>
      </c>
      <c r="R598" s="68">
        <f t="shared" si="127"/>
        <v>53.439728448347545</v>
      </c>
      <c r="S598" s="80">
        <f t="shared" si="128"/>
        <v>23.584886714614676</v>
      </c>
      <c r="T598" s="83">
        <f t="shared" si="129"/>
        <v>3816.1397907814044</v>
      </c>
      <c r="U598" s="87">
        <f t="shared" si="122"/>
        <v>1747.418889930434</v>
      </c>
    </row>
    <row r="599" spans="1:21" ht="12.75">
      <c r="A599" s="41">
        <v>39145</v>
      </c>
      <c r="B599" s="42">
        <v>0.07742486338797815</v>
      </c>
      <c r="C599" s="43">
        <f t="shared" si="130"/>
        <v>1.0774248633879782</v>
      </c>
      <c r="D599" s="17">
        <v>163.0018342777778</v>
      </c>
      <c r="E599" s="18">
        <v>-0.0002067222222222222</v>
      </c>
      <c r="F599" s="62">
        <v>0.99141425</v>
      </c>
      <c r="G599" s="17">
        <v>164.17844697222222</v>
      </c>
      <c r="H599" s="18">
        <v>0.1703829722222222</v>
      </c>
      <c r="I599" s="64">
        <v>63.09361602</v>
      </c>
      <c r="J599" s="27">
        <f t="shared" si="118"/>
        <v>70.59676166666577</v>
      </c>
      <c r="K599" s="76">
        <f t="shared" si="119"/>
        <v>10.235381666666667</v>
      </c>
      <c r="L599" s="28">
        <f t="shared" si="124"/>
        <v>71.33478161774971</v>
      </c>
      <c r="M599" s="93">
        <f t="shared" si="120"/>
        <v>148313460.68249604</v>
      </c>
      <c r="N599" s="37">
        <f t="shared" si="121"/>
        <v>402419.9160818028</v>
      </c>
      <c r="O599" s="34">
        <f t="shared" si="125"/>
        <v>14.927394775870466</v>
      </c>
      <c r="P599" s="72">
        <f t="shared" si="123"/>
        <v>0.2664125308360926</v>
      </c>
      <c r="Q599" s="74">
        <f t="shared" si="126"/>
        <v>38.51228732376508</v>
      </c>
      <c r="R599" s="68">
        <f t="shared" si="127"/>
        <v>53.43968209963555</v>
      </c>
      <c r="S599" s="80">
        <f t="shared" si="128"/>
        <v>23.58489254789461</v>
      </c>
      <c r="T599" s="83">
        <f t="shared" si="129"/>
        <v>3842.3579391370095</v>
      </c>
      <c r="U599" s="87">
        <f t="shared" si="122"/>
        <v>1747.4188899270043</v>
      </c>
    </row>
    <row r="600" spans="1:21" ht="12.75">
      <c r="A600" s="41">
        <v>39145</v>
      </c>
      <c r="B600" s="42">
        <v>0.07777777777777778</v>
      </c>
      <c r="C600" s="43">
        <f t="shared" si="130"/>
        <v>1.0777777777777777</v>
      </c>
      <c r="D600" s="17">
        <v>163.00218227777776</v>
      </c>
      <c r="E600" s="18">
        <v>-0.0002067222222222222</v>
      </c>
      <c r="F600" s="62">
        <v>0.99141434</v>
      </c>
      <c r="G600" s="17">
        <v>164.1826218611111</v>
      </c>
      <c r="H600" s="18">
        <v>0.1699965833333333</v>
      </c>
      <c r="I600" s="64">
        <v>63.09372629</v>
      </c>
      <c r="J600" s="27">
        <f t="shared" si="118"/>
        <v>70.82637500000033</v>
      </c>
      <c r="K600" s="76">
        <f t="shared" si="119"/>
        <v>10.212198333333333</v>
      </c>
      <c r="L600" s="28">
        <f t="shared" si="124"/>
        <v>71.55871459386007</v>
      </c>
      <c r="M600" s="93">
        <f t="shared" si="120"/>
        <v>148313474.1463044</v>
      </c>
      <c r="N600" s="37">
        <f t="shared" si="121"/>
        <v>402420.6193993006</v>
      </c>
      <c r="O600" s="34">
        <f t="shared" si="125"/>
        <v>14.927368687331587</v>
      </c>
      <c r="P600" s="72">
        <f t="shared" si="123"/>
        <v>0.2664125066511483</v>
      </c>
      <c r="Q600" s="74">
        <f t="shared" si="126"/>
        <v>38.512267319534836</v>
      </c>
      <c r="R600" s="68">
        <f t="shared" si="127"/>
        <v>53.43963600686642</v>
      </c>
      <c r="S600" s="80">
        <f t="shared" si="128"/>
        <v>23.58489863220325</v>
      </c>
      <c r="T600" s="83">
        <f t="shared" si="129"/>
        <v>3868.580900719644</v>
      </c>
      <c r="U600" s="87">
        <f t="shared" si="122"/>
        <v>1747.4188899235746</v>
      </c>
    </row>
    <row r="601" spans="1:21" ht="12.75">
      <c r="A601" s="41">
        <v>39145</v>
      </c>
      <c r="B601" s="42">
        <v>0.07811930783242259</v>
      </c>
      <c r="C601" s="43">
        <f t="shared" si="130"/>
        <v>1.0781193078324225</v>
      </c>
      <c r="D601" s="17">
        <v>163.00253025</v>
      </c>
      <c r="E601" s="18">
        <v>-0.00020669444444444443</v>
      </c>
      <c r="F601" s="62">
        <v>0.99141442</v>
      </c>
      <c r="G601" s="17">
        <v>164.18679672222223</v>
      </c>
      <c r="H601" s="18">
        <v>0.16961019444444445</v>
      </c>
      <c r="I601" s="64">
        <v>63.09383655</v>
      </c>
      <c r="J601" s="27">
        <f aca="true" t="shared" si="131" ref="J601:J616">(G601-D601)*60</f>
        <v>71.05598833333318</v>
      </c>
      <c r="K601" s="76">
        <f aca="true" t="shared" si="132" ref="K601:K616">(H601-E601)*60</f>
        <v>10.189013333333333</v>
      </c>
      <c r="L601" s="28">
        <f t="shared" si="124"/>
        <v>71.78269071401047</v>
      </c>
      <c r="M601" s="93">
        <f aca="true" t="shared" si="133" ref="M601:M616">F601*$F$9</f>
        <v>148313486.11413404</v>
      </c>
      <c r="N601" s="37">
        <f aca="true" t="shared" si="134" ref="N601:N616">I601*$F$5</f>
        <v>402421.322653017</v>
      </c>
      <c r="O601" s="34">
        <f t="shared" si="125"/>
        <v>14.927342601249757</v>
      </c>
      <c r="P601" s="72">
        <f t="shared" si="123"/>
        <v>0.2664124851534238</v>
      </c>
      <c r="Q601" s="74">
        <f t="shared" si="126"/>
        <v>38.512247408510945</v>
      </c>
      <c r="R601" s="68">
        <f t="shared" si="127"/>
        <v>53.4395900097607</v>
      </c>
      <c r="S601" s="80">
        <f t="shared" si="128"/>
        <v>23.58490480726119</v>
      </c>
      <c r="T601" s="83">
        <f t="shared" si="129"/>
        <v>3894.808976496346</v>
      </c>
      <c r="U601" s="87">
        <f aca="true" t="shared" si="135" ref="U601:U616">$F$3/COS(RADIANS(P601))</f>
        <v>1747.418889920526</v>
      </c>
    </row>
    <row r="602" spans="1:21" ht="12.75">
      <c r="A602" s="41">
        <v>39145</v>
      </c>
      <c r="B602" s="42">
        <v>0.07847222222222222</v>
      </c>
      <c r="C602" s="43">
        <f t="shared" si="130"/>
        <v>1.0784722222222223</v>
      </c>
      <c r="D602" s="17">
        <v>163.00287822222225</v>
      </c>
      <c r="E602" s="18">
        <v>-0.00020666666666666666</v>
      </c>
      <c r="F602" s="62">
        <v>0.99141451</v>
      </c>
      <c r="G602" s="17">
        <v>164.19097158333335</v>
      </c>
      <c r="H602" s="18">
        <v>0.16922380555555555</v>
      </c>
      <c r="I602" s="64">
        <v>63.0939468</v>
      </c>
      <c r="J602" s="27">
        <f t="shared" si="131"/>
        <v>71.28560166666603</v>
      </c>
      <c r="K602" s="76">
        <f t="shared" si="132"/>
        <v>10.165828333333332</v>
      </c>
      <c r="L602" s="28">
        <f t="shared" si="124"/>
        <v>72.00670981254082</v>
      </c>
      <c r="M602" s="93">
        <f t="shared" si="133"/>
        <v>148313499.5779424</v>
      </c>
      <c r="N602" s="37">
        <f t="shared" si="134"/>
        <v>402422.025842952</v>
      </c>
      <c r="O602" s="34">
        <f t="shared" si="125"/>
        <v>14.927316517624956</v>
      </c>
      <c r="P602" s="72">
        <f aca="true" t="shared" si="136" ref="P602:P616">DEGREES(ASIN(($F$7-$F$5)/M602))</f>
        <v>0.2664124609684878</v>
      </c>
      <c r="Q602" s="74">
        <f t="shared" si="126"/>
        <v>38.51222791318102</v>
      </c>
      <c r="R602" s="68">
        <f t="shared" si="127"/>
        <v>53.43954443080598</v>
      </c>
      <c r="S602" s="80">
        <f t="shared" si="128"/>
        <v>23.584911395556066</v>
      </c>
      <c r="T602" s="83">
        <f t="shared" si="129"/>
        <v>3921.042109220948</v>
      </c>
      <c r="U602" s="87">
        <f t="shared" si="135"/>
        <v>1747.4188899170963</v>
      </c>
    </row>
    <row r="603" spans="1:21" ht="12.75">
      <c r="A603" s="41">
        <v>39145</v>
      </c>
      <c r="B603" s="42">
        <v>0.07881375227686703</v>
      </c>
      <c r="C603" s="43">
        <f t="shared" si="130"/>
        <v>1.078813752276867</v>
      </c>
      <c r="D603" s="17">
        <v>163.00322619444444</v>
      </c>
      <c r="E603" s="18">
        <v>-0.00020666666666666666</v>
      </c>
      <c r="F603" s="62">
        <v>0.9914146</v>
      </c>
      <c r="G603" s="17">
        <v>164.19514641666666</v>
      </c>
      <c r="H603" s="18">
        <v>0.16883741666666666</v>
      </c>
      <c r="I603" s="64">
        <v>63.09405704</v>
      </c>
      <c r="J603" s="27">
        <f t="shared" si="131"/>
        <v>71.51521333333335</v>
      </c>
      <c r="K603" s="76">
        <f t="shared" si="132"/>
        <v>10.142644999999998</v>
      </c>
      <c r="L603" s="28">
        <f t="shared" si="124"/>
        <v>72.23077007337781</v>
      </c>
      <c r="M603" s="93">
        <f t="shared" si="133"/>
        <v>148313513.04175076</v>
      </c>
      <c r="N603" s="37">
        <f t="shared" si="134"/>
        <v>402422.72896910564</v>
      </c>
      <c r="O603" s="34">
        <f t="shared" si="125"/>
        <v>14.927290436457161</v>
      </c>
      <c r="P603" s="72">
        <f t="shared" si="136"/>
        <v>0.26641243678355614</v>
      </c>
      <c r="Q603" s="74">
        <f t="shared" si="126"/>
        <v>38.51220867186936</v>
      </c>
      <c r="R603" s="68">
        <f t="shared" si="127"/>
        <v>53.43949910832652</v>
      </c>
      <c r="S603" s="80">
        <f t="shared" si="128"/>
        <v>23.584918235412196</v>
      </c>
      <c r="T603" s="83">
        <f t="shared" si="129"/>
        <v>3947.2801051175275</v>
      </c>
      <c r="U603" s="87">
        <f t="shared" si="135"/>
        <v>1747.4188899136668</v>
      </c>
    </row>
    <row r="604" spans="1:21" ht="12.75">
      <c r="A604" s="41">
        <v>39145</v>
      </c>
      <c r="B604" s="42">
        <v>0.07916666666666666</v>
      </c>
      <c r="C604" s="43">
        <f t="shared" si="130"/>
        <v>1.0791666666666666</v>
      </c>
      <c r="D604" s="17">
        <v>163.00357419444447</v>
      </c>
      <c r="E604" s="18">
        <v>-0.00020663888888888888</v>
      </c>
      <c r="F604" s="62">
        <v>0.99141468</v>
      </c>
      <c r="G604" s="17">
        <v>164.19932125</v>
      </c>
      <c r="H604" s="18">
        <v>0.168451</v>
      </c>
      <c r="I604" s="64">
        <v>63.09416727</v>
      </c>
      <c r="J604" s="27">
        <f t="shared" si="131"/>
        <v>71.74482333333174</v>
      </c>
      <c r="K604" s="76">
        <f t="shared" si="132"/>
        <v>10.119458333333332</v>
      </c>
      <c r="L604" s="28">
        <f t="shared" si="124"/>
        <v>72.4548703989965</v>
      </c>
      <c r="M604" s="93">
        <f t="shared" si="133"/>
        <v>148313525.0095804</v>
      </c>
      <c r="N604" s="37">
        <f t="shared" si="134"/>
        <v>402423.4320314778</v>
      </c>
      <c r="O604" s="34">
        <f t="shared" si="125"/>
        <v>14.927264357746349</v>
      </c>
      <c r="P604" s="72">
        <f t="shared" si="136"/>
        <v>0.2664124152858429</v>
      </c>
      <c r="Q604" s="74">
        <f t="shared" si="126"/>
        <v>38.512189523132946</v>
      </c>
      <c r="R604" s="68">
        <f t="shared" si="127"/>
        <v>53.4394538808793</v>
      </c>
      <c r="S604" s="80">
        <f t="shared" si="128"/>
        <v>23.584925165386597</v>
      </c>
      <c r="T604" s="83">
        <f t="shared" si="129"/>
        <v>3973.5228544964884</v>
      </c>
      <c r="U604" s="87">
        <f t="shared" si="135"/>
        <v>1747.418889910618</v>
      </c>
    </row>
    <row r="605" spans="1:21" ht="12.75">
      <c r="A605" s="41">
        <v>39145</v>
      </c>
      <c r="B605" s="42">
        <v>0.07950819672131147</v>
      </c>
      <c r="C605" s="43">
        <f t="shared" si="130"/>
        <v>1.0795081967213114</v>
      </c>
      <c r="D605" s="17">
        <v>163.00392216666665</v>
      </c>
      <c r="E605" s="18">
        <v>-0.0002066111111111111</v>
      </c>
      <c r="F605" s="62">
        <v>0.99141477</v>
      </c>
      <c r="G605" s="17">
        <v>164.20349605555555</v>
      </c>
      <c r="H605" s="18">
        <v>0.1680646111111111</v>
      </c>
      <c r="I605" s="64">
        <v>63.0942775</v>
      </c>
      <c r="J605" s="27">
        <f t="shared" si="131"/>
        <v>71.97443333333354</v>
      </c>
      <c r="K605" s="76">
        <f t="shared" si="132"/>
        <v>10.096273333333333</v>
      </c>
      <c r="L605" s="28">
        <f t="shared" si="124"/>
        <v>72.67901275119813</v>
      </c>
      <c r="M605" s="93">
        <f t="shared" si="133"/>
        <v>148313538.47338876</v>
      </c>
      <c r="N605" s="37">
        <f t="shared" si="134"/>
        <v>402424.13509385</v>
      </c>
      <c r="O605" s="34">
        <f t="shared" si="125"/>
        <v>14.927238279126652</v>
      </c>
      <c r="P605" s="72">
        <f t="shared" si="136"/>
        <v>0.2664123911009196</v>
      </c>
      <c r="Q605" s="74">
        <f t="shared" si="126"/>
        <v>38.51217078152576</v>
      </c>
      <c r="R605" s="68">
        <f t="shared" si="127"/>
        <v>53.43940906065241</v>
      </c>
      <c r="S605" s="80">
        <f t="shared" si="128"/>
        <v>23.58493250239911</v>
      </c>
      <c r="T605" s="83">
        <f t="shared" si="129"/>
        <v>3999.7705507174014</v>
      </c>
      <c r="U605" s="87">
        <f t="shared" si="135"/>
        <v>1747.4188899071883</v>
      </c>
    </row>
    <row r="606" spans="1:21" ht="12.75">
      <c r="A606" s="41">
        <v>39145</v>
      </c>
      <c r="B606" s="42">
        <v>0.0798611111111111</v>
      </c>
      <c r="C606" s="43">
        <f t="shared" si="130"/>
        <v>1.0798611111111112</v>
      </c>
      <c r="D606" s="17">
        <v>163.0042701388889</v>
      </c>
      <c r="E606" s="18">
        <v>-0.0002066111111111111</v>
      </c>
      <c r="F606" s="62">
        <v>0.99141485</v>
      </c>
      <c r="G606" s="17">
        <v>164.2076708611111</v>
      </c>
      <c r="H606" s="18">
        <v>0.1676782222222222</v>
      </c>
      <c r="I606" s="64">
        <v>63.09438771</v>
      </c>
      <c r="J606" s="27">
        <f t="shared" si="131"/>
        <v>72.20404333333192</v>
      </c>
      <c r="K606" s="76">
        <f t="shared" si="132"/>
        <v>10.073089999999999</v>
      </c>
      <c r="L606" s="28">
        <f t="shared" si="124"/>
        <v>72.90319674072708</v>
      </c>
      <c r="M606" s="93">
        <f t="shared" si="133"/>
        <v>148313550.4412184</v>
      </c>
      <c r="N606" s="37">
        <f t="shared" si="134"/>
        <v>402424.8380286594</v>
      </c>
      <c r="O606" s="34">
        <f t="shared" si="125"/>
        <v>14.927212205329726</v>
      </c>
      <c r="P606" s="72">
        <f t="shared" si="136"/>
        <v>0.26641236960321363</v>
      </c>
      <c r="Q606" s="74">
        <f t="shared" si="126"/>
        <v>38.51215214191237</v>
      </c>
      <c r="R606" s="68">
        <f t="shared" si="127"/>
        <v>53.43936434724209</v>
      </c>
      <c r="S606" s="80">
        <f t="shared" si="128"/>
        <v>23.584939936582643</v>
      </c>
      <c r="T606" s="83">
        <f t="shared" si="129"/>
        <v>4026.02318255732</v>
      </c>
      <c r="U606" s="87">
        <f t="shared" si="135"/>
        <v>1747.4188899041399</v>
      </c>
    </row>
    <row r="607" spans="1:21" ht="12.75">
      <c r="A607" s="41">
        <v>39145</v>
      </c>
      <c r="B607" s="42">
        <v>0.08020264116575591</v>
      </c>
      <c r="C607" s="43">
        <f t="shared" si="130"/>
        <v>1.080202641165756</v>
      </c>
      <c r="D607" s="17">
        <v>163.00461811111109</v>
      </c>
      <c r="E607" s="18">
        <v>-0.00020658333333333333</v>
      </c>
      <c r="F607" s="62">
        <v>0.99141494</v>
      </c>
      <c r="G607" s="17">
        <v>164.2118456388889</v>
      </c>
      <c r="H607" s="18">
        <v>0.16729183333333333</v>
      </c>
      <c r="I607" s="64">
        <v>63.09449791</v>
      </c>
      <c r="J607" s="27">
        <f t="shared" si="131"/>
        <v>72.4336516666682</v>
      </c>
      <c r="K607" s="76">
        <f t="shared" si="132"/>
        <v>10.049905</v>
      </c>
      <c r="L607" s="28">
        <f t="shared" si="124"/>
        <v>73.12741987420453</v>
      </c>
      <c r="M607" s="93">
        <f t="shared" si="133"/>
        <v>148313563.90502676</v>
      </c>
      <c r="N607" s="37">
        <f t="shared" si="134"/>
        <v>402425.54089968745</v>
      </c>
      <c r="O607" s="34">
        <f t="shared" si="125"/>
        <v>14.927186133989702</v>
      </c>
      <c r="P607" s="72">
        <f t="shared" si="136"/>
        <v>0.2664123454182986</v>
      </c>
      <c r="Q607" s="74">
        <f t="shared" si="126"/>
        <v>38.512133917353125</v>
      </c>
      <c r="R607" s="68">
        <f t="shared" si="127"/>
        <v>53.439320051342825</v>
      </c>
      <c r="S607" s="80">
        <f t="shared" si="128"/>
        <v>23.584947783363425</v>
      </c>
      <c r="T607" s="83">
        <f t="shared" si="129"/>
        <v>4052.2804220138714</v>
      </c>
      <c r="U607" s="87">
        <f t="shared" si="135"/>
        <v>1747.4188899007102</v>
      </c>
    </row>
    <row r="608" spans="1:21" ht="12.75">
      <c r="A608" s="41">
        <v>39145</v>
      </c>
      <c r="B608" s="42">
        <v>0.08055555555555556</v>
      </c>
      <c r="C608" s="43">
        <f t="shared" si="130"/>
        <v>1.0805555555555555</v>
      </c>
      <c r="D608" s="17">
        <v>163.00496608333333</v>
      </c>
      <c r="E608" s="18">
        <v>-0.00020655555555555556</v>
      </c>
      <c r="F608" s="62">
        <v>0.99141503</v>
      </c>
      <c r="G608" s="17">
        <v>164.21602041666665</v>
      </c>
      <c r="H608" s="18">
        <v>0.16690544444444444</v>
      </c>
      <c r="I608" s="64">
        <v>63.09460811</v>
      </c>
      <c r="J608" s="27">
        <f t="shared" si="131"/>
        <v>72.66325999999935</v>
      </c>
      <c r="K608" s="76">
        <f t="shared" si="132"/>
        <v>10.02672</v>
      </c>
      <c r="L608" s="28">
        <f t="shared" si="124"/>
        <v>73.35168365742649</v>
      </c>
      <c r="M608" s="93">
        <f t="shared" si="133"/>
        <v>148313577.36883512</v>
      </c>
      <c r="N608" s="37">
        <f t="shared" si="134"/>
        <v>402426.24377071543</v>
      </c>
      <c r="O608" s="34">
        <f t="shared" si="125"/>
        <v>14.92716006274075</v>
      </c>
      <c r="P608" s="72">
        <f t="shared" si="136"/>
        <v>0.26641232123338804</v>
      </c>
      <c r="Q608" s="74">
        <f t="shared" si="126"/>
        <v>38.5121159386385</v>
      </c>
      <c r="R608" s="68">
        <f t="shared" si="127"/>
        <v>53.439276001379255</v>
      </c>
      <c r="S608" s="80">
        <f t="shared" si="128"/>
        <v>23.58495587589775</v>
      </c>
      <c r="T608" s="83">
        <f t="shared" si="129"/>
        <v>4078.542465702055</v>
      </c>
      <c r="U608" s="87">
        <f t="shared" si="135"/>
        <v>1747.4188898972805</v>
      </c>
    </row>
    <row r="609" spans="1:21" ht="12.75">
      <c r="A609" s="41">
        <v>39145</v>
      </c>
      <c r="B609" s="42">
        <v>0.08089708561020036</v>
      </c>
      <c r="C609" s="43">
        <f t="shared" si="130"/>
        <v>1.0808970856102003</v>
      </c>
      <c r="D609" s="17">
        <v>163.00531408333336</v>
      </c>
      <c r="E609" s="18">
        <v>-0.00020655555555555556</v>
      </c>
      <c r="F609" s="62">
        <v>0.99141511</v>
      </c>
      <c r="G609" s="17">
        <v>164.22019516666666</v>
      </c>
      <c r="H609" s="18">
        <v>0.16651905555555555</v>
      </c>
      <c r="I609" s="64">
        <v>63.0947183</v>
      </c>
      <c r="J609" s="27">
        <f t="shared" si="131"/>
        <v>72.89286499999776</v>
      </c>
      <c r="K609" s="76">
        <f t="shared" si="132"/>
        <v>10.003536666666665</v>
      </c>
      <c r="L609" s="28">
        <f t="shared" si="124"/>
        <v>73.57598464283626</v>
      </c>
      <c r="M609" s="93">
        <f t="shared" si="133"/>
        <v>148313589.33666477</v>
      </c>
      <c r="N609" s="37">
        <f t="shared" si="134"/>
        <v>402426.946577962</v>
      </c>
      <c r="O609" s="34">
        <f t="shared" si="125"/>
        <v>14.927133993948667</v>
      </c>
      <c r="P609" s="72">
        <f t="shared" si="136"/>
        <v>0.2664122997356934</v>
      </c>
      <c r="Q609" s="74">
        <f t="shared" si="126"/>
        <v>38.51209805215773</v>
      </c>
      <c r="R609" s="68">
        <f t="shared" si="127"/>
        <v>53.4392320461064</v>
      </c>
      <c r="S609" s="80">
        <f t="shared" si="128"/>
        <v>23.584964058209067</v>
      </c>
      <c r="T609" s="83">
        <f t="shared" si="129"/>
        <v>4104.808927275316</v>
      </c>
      <c r="U609" s="87">
        <f t="shared" si="135"/>
        <v>1747.4188898942318</v>
      </c>
    </row>
    <row r="610" spans="1:21" ht="12.75">
      <c r="A610" s="41">
        <v>39145</v>
      </c>
      <c r="B610" s="42">
        <v>0.08125</v>
      </c>
      <c r="C610" s="43">
        <f t="shared" si="130"/>
        <v>1.08125</v>
      </c>
      <c r="D610" s="17">
        <v>163.00566205555555</v>
      </c>
      <c r="E610" s="18">
        <v>-0.00020652777777777778</v>
      </c>
      <c r="F610" s="62">
        <v>0.9914152</v>
      </c>
      <c r="G610" s="17">
        <v>164.22436972222224</v>
      </c>
      <c r="H610" s="18">
        <v>0.16613266666666665</v>
      </c>
      <c r="I610" s="64">
        <v>63.09482847</v>
      </c>
      <c r="J610" s="27">
        <f t="shared" si="131"/>
        <v>73.1224600000013</v>
      </c>
      <c r="K610" s="76">
        <f t="shared" si="132"/>
        <v>9.980351666666666</v>
      </c>
      <c r="L610" s="28">
        <f t="shared" si="124"/>
        <v>73.80031540244991</v>
      </c>
      <c r="M610" s="93">
        <f t="shared" si="133"/>
        <v>148313602.80047312</v>
      </c>
      <c r="N610" s="37">
        <f t="shared" si="134"/>
        <v>402427.6492576458</v>
      </c>
      <c r="O610" s="34">
        <f t="shared" si="125"/>
        <v>14.927107929979217</v>
      </c>
      <c r="P610" s="72">
        <f t="shared" si="136"/>
        <v>0.26641227555079106</v>
      </c>
      <c r="Q610" s="74">
        <f t="shared" si="126"/>
        <v>38.512080586543235</v>
      </c>
      <c r="R610" s="68">
        <f t="shared" si="127"/>
        <v>53.43918851652245</v>
      </c>
      <c r="S610" s="80">
        <f t="shared" si="128"/>
        <v>23.58497265656402</v>
      </c>
      <c r="T610" s="83">
        <f t="shared" si="129"/>
        <v>4131.078897963132</v>
      </c>
      <c r="U610" s="87">
        <f t="shared" si="135"/>
        <v>1747.4188898908021</v>
      </c>
    </row>
    <row r="611" spans="1:21" ht="12.75">
      <c r="A611" s="41">
        <v>39145</v>
      </c>
      <c r="B611" s="42">
        <v>0.0815915300546448</v>
      </c>
      <c r="C611" s="43">
        <f t="shared" si="130"/>
        <v>1.0815915300546448</v>
      </c>
      <c r="D611" s="17">
        <v>163.0060100277778</v>
      </c>
      <c r="E611" s="18">
        <v>-0.00020649999999999998</v>
      </c>
      <c r="F611" s="62">
        <v>0.99141529</v>
      </c>
      <c r="G611" s="17">
        <v>164.22854444444445</v>
      </c>
      <c r="H611" s="18">
        <v>0.16574627777777778</v>
      </c>
      <c r="I611" s="64">
        <v>63.09493864</v>
      </c>
      <c r="J611" s="27">
        <f t="shared" si="131"/>
        <v>73.3520649999997</v>
      </c>
      <c r="K611" s="76">
        <f t="shared" si="132"/>
        <v>9.957166666666668</v>
      </c>
      <c r="L611" s="28">
        <f t="shared" si="124"/>
        <v>74.02469561649077</v>
      </c>
      <c r="M611" s="93">
        <f t="shared" si="133"/>
        <v>148313616.26428145</v>
      </c>
      <c r="N611" s="37">
        <f t="shared" si="134"/>
        <v>402428.35193732963</v>
      </c>
      <c r="O611" s="34">
        <f t="shared" si="125"/>
        <v>14.927081866100789</v>
      </c>
      <c r="P611" s="72">
        <f t="shared" si="136"/>
        <v>0.26641225136589314</v>
      </c>
      <c r="Q611" s="74">
        <f t="shared" si="126"/>
        <v>38.51206337012897</v>
      </c>
      <c r="R611" s="68">
        <f t="shared" si="127"/>
        <v>53.43914523622976</v>
      </c>
      <c r="S611" s="80">
        <f t="shared" si="128"/>
        <v>23.584981504028182</v>
      </c>
      <c r="T611" s="83">
        <f t="shared" si="129"/>
        <v>4157.354702872282</v>
      </c>
      <c r="U611" s="87">
        <f t="shared" si="135"/>
        <v>1747.4188898873724</v>
      </c>
    </row>
    <row r="612" spans="1:21" ht="12.75">
      <c r="A612" s="41">
        <v>39145</v>
      </c>
      <c r="B612" s="42">
        <v>0.08194444444444444</v>
      </c>
      <c r="C612" s="43">
        <f t="shared" si="130"/>
        <v>1.0819444444444444</v>
      </c>
      <c r="D612" s="17">
        <v>163.00635799999998</v>
      </c>
      <c r="E612" s="18">
        <v>-0.00020649999999999998</v>
      </c>
      <c r="F612" s="62">
        <v>0.99141537</v>
      </c>
      <c r="G612" s="17">
        <v>164.23271916666667</v>
      </c>
      <c r="H612" s="18">
        <v>0.1653598888888889</v>
      </c>
      <c r="I612" s="64">
        <v>63.0950488</v>
      </c>
      <c r="J612" s="27">
        <f t="shared" si="131"/>
        <v>73.58167000000151</v>
      </c>
      <c r="K612" s="76">
        <f t="shared" si="132"/>
        <v>9.933983333333334</v>
      </c>
      <c r="L612" s="28">
        <f t="shared" si="124"/>
        <v>74.24911524223528</v>
      </c>
      <c r="M612" s="93">
        <f t="shared" si="133"/>
        <v>148313628.23211113</v>
      </c>
      <c r="N612" s="37">
        <f t="shared" si="134"/>
        <v>402429.05455323204</v>
      </c>
      <c r="O612" s="34">
        <f t="shared" si="125"/>
        <v>14.927055804679151</v>
      </c>
      <c r="P612" s="72">
        <f t="shared" si="136"/>
        <v>0.2664122298682098</v>
      </c>
      <c r="Q612" s="74">
        <f t="shared" si="126"/>
        <v>38.512046247062685</v>
      </c>
      <c r="R612" s="68">
        <f t="shared" si="127"/>
        <v>53.439102051741834</v>
      </c>
      <c r="S612" s="80">
        <f t="shared" si="128"/>
        <v>23.584990442383535</v>
      </c>
      <c r="T612" s="83">
        <f t="shared" si="129"/>
        <v>4183.635183858488</v>
      </c>
      <c r="U612" s="87">
        <f t="shared" si="135"/>
        <v>1747.4188898843238</v>
      </c>
    </row>
    <row r="613" spans="1:21" ht="12.75">
      <c r="A613" s="41">
        <v>39145</v>
      </c>
      <c r="B613" s="42">
        <v>0.08228597449908925</v>
      </c>
      <c r="C613" s="43">
        <f t="shared" si="130"/>
        <v>1.0822859744990891</v>
      </c>
      <c r="D613" s="17">
        <v>163.00670597222222</v>
      </c>
      <c r="E613" s="18">
        <v>-0.0002064722222222222</v>
      </c>
      <c r="F613" s="62">
        <v>0.99141546</v>
      </c>
      <c r="G613" s="17">
        <v>164.2368938611111</v>
      </c>
      <c r="H613" s="18">
        <v>0.1649735</v>
      </c>
      <c r="I613" s="64">
        <v>63.09515895</v>
      </c>
      <c r="J613" s="27">
        <f t="shared" si="131"/>
        <v>73.81127333333268</v>
      </c>
      <c r="K613" s="76">
        <f t="shared" si="132"/>
        <v>9.910798333333334</v>
      </c>
      <c r="L613" s="28">
        <f t="shared" si="124"/>
        <v>74.47357182646357</v>
      </c>
      <c r="M613" s="93">
        <f t="shared" si="133"/>
        <v>148313641.69591948</v>
      </c>
      <c r="N613" s="37">
        <f t="shared" si="134"/>
        <v>402429.757105353</v>
      </c>
      <c r="O613" s="34">
        <f t="shared" si="125"/>
        <v>14.927029745714282</v>
      </c>
      <c r="P613" s="72">
        <f t="shared" si="136"/>
        <v>0.2664122056833201</v>
      </c>
      <c r="Q613" s="74">
        <f t="shared" si="126"/>
        <v>38.512029539032625</v>
      </c>
      <c r="R613" s="68">
        <f t="shared" si="127"/>
        <v>53.439059284746904</v>
      </c>
      <c r="S613" s="80">
        <f t="shared" si="128"/>
        <v>23.584999793318342</v>
      </c>
      <c r="T613" s="83">
        <f t="shared" si="129"/>
        <v>4209.9200159772845</v>
      </c>
      <c r="U613" s="87">
        <f t="shared" si="135"/>
        <v>1747.418889880894</v>
      </c>
    </row>
    <row r="614" spans="1:21" ht="12.75">
      <c r="A614" s="41">
        <v>39145</v>
      </c>
      <c r="B614" s="42">
        <v>0.08263888888888889</v>
      </c>
      <c r="C614" s="43">
        <f t="shared" si="130"/>
        <v>1.082638888888889</v>
      </c>
      <c r="D614" s="17">
        <v>163.0070539722222</v>
      </c>
      <c r="E614" s="18">
        <v>-0.0002064722222222222</v>
      </c>
      <c r="F614" s="62">
        <v>0.99141555</v>
      </c>
      <c r="G614" s="17">
        <v>164.24106852777777</v>
      </c>
      <c r="H614" s="18">
        <v>0.1645871111111111</v>
      </c>
      <c r="I614" s="64">
        <v>63.09526909</v>
      </c>
      <c r="J614" s="27">
        <f t="shared" si="131"/>
        <v>74.0408733333345</v>
      </c>
      <c r="K614" s="76">
        <f t="shared" si="132"/>
        <v>9.887615</v>
      </c>
      <c r="L614" s="28">
        <f t="shared" si="124"/>
        <v>74.69806381140742</v>
      </c>
      <c r="M614" s="93">
        <f t="shared" si="133"/>
        <v>148313655.15972784</v>
      </c>
      <c r="N614" s="37">
        <f t="shared" si="134"/>
        <v>402430.4595936926</v>
      </c>
      <c r="O614" s="34">
        <f t="shared" si="125"/>
        <v>14.927003689206156</v>
      </c>
      <c r="P614" s="72">
        <f t="shared" si="136"/>
        <v>0.2664121814984349</v>
      </c>
      <c r="Q614" s="74">
        <f t="shared" si="126"/>
        <v>38.51201308441322</v>
      </c>
      <c r="R614" s="68">
        <f t="shared" si="127"/>
        <v>53.43901677361937</v>
      </c>
      <c r="S614" s="80">
        <f t="shared" si="128"/>
        <v>23.585009395207063</v>
      </c>
      <c r="T614" s="83">
        <f t="shared" si="129"/>
        <v>4236.209035678736</v>
      </c>
      <c r="U614" s="87">
        <f t="shared" si="135"/>
        <v>1747.4188898774646</v>
      </c>
    </row>
    <row r="615" spans="1:21" ht="12.75">
      <c r="A615" s="41">
        <v>39145</v>
      </c>
      <c r="B615" s="42">
        <v>0.0829804189435337</v>
      </c>
      <c r="C615" s="43">
        <f t="shared" si="130"/>
        <v>1.0829804189435337</v>
      </c>
      <c r="D615" s="17">
        <v>163.00740194444444</v>
      </c>
      <c r="E615" s="18">
        <v>-0.00020644444444444443</v>
      </c>
      <c r="F615" s="62">
        <v>0.99141563</v>
      </c>
      <c r="G615" s="17">
        <v>164.24524319444444</v>
      </c>
      <c r="H615" s="18">
        <v>0.1642007222222222</v>
      </c>
      <c r="I615" s="64">
        <v>63.09537922</v>
      </c>
      <c r="J615" s="27">
        <f t="shared" si="131"/>
        <v>74.27047500000015</v>
      </c>
      <c r="K615" s="76">
        <f t="shared" si="132"/>
        <v>9.864429999999999</v>
      </c>
      <c r="L615" s="28">
        <f t="shared" si="124"/>
        <v>74.92259536425502</v>
      </c>
      <c r="M615" s="93">
        <f t="shared" si="133"/>
        <v>148313667.12755746</v>
      </c>
      <c r="N615" s="37">
        <f t="shared" si="134"/>
        <v>402431.1620182508</v>
      </c>
      <c r="O615" s="34">
        <f t="shared" si="125"/>
        <v>14.926977635154747</v>
      </c>
      <c r="P615" s="72">
        <f t="shared" si="136"/>
        <v>0.2664121600007628</v>
      </c>
      <c r="Q615" s="74">
        <f t="shared" si="126"/>
        <v>38.51199672355083</v>
      </c>
      <c r="R615" s="68">
        <f t="shared" si="127"/>
        <v>53.43897435870558</v>
      </c>
      <c r="S615" s="80">
        <f t="shared" si="128"/>
        <v>23.58501908839608</v>
      </c>
      <c r="T615" s="83">
        <f t="shared" si="129"/>
        <v>4262.50274936331</v>
      </c>
      <c r="U615" s="87">
        <f t="shared" si="135"/>
        <v>1747.418889874416</v>
      </c>
    </row>
    <row r="616" spans="1:21" ht="12.75">
      <c r="A616" s="41">
        <v>39145</v>
      </c>
      <c r="B616" s="42">
        <v>0.08333333333333333</v>
      </c>
      <c r="C616" s="43">
        <f t="shared" si="130"/>
        <v>1.0833333333333333</v>
      </c>
      <c r="D616" s="17">
        <v>163.00774991666668</v>
      </c>
      <c r="E616" s="18">
        <v>-0.00020641666666666665</v>
      </c>
      <c r="F616" s="62">
        <v>0.99141572</v>
      </c>
      <c r="G616" s="17">
        <v>164.24941783333333</v>
      </c>
      <c r="H616" s="18">
        <v>0.16381433333333334</v>
      </c>
      <c r="I616" s="64">
        <v>63.09548934</v>
      </c>
      <c r="J616" s="27">
        <f t="shared" si="131"/>
        <v>74.50007499999856</v>
      </c>
      <c r="K616" s="76">
        <f t="shared" si="132"/>
        <v>9.841244999999999</v>
      </c>
      <c r="L616" s="28">
        <f t="shared" si="124"/>
        <v>75.14716306083517</v>
      </c>
      <c r="M616" s="93">
        <f t="shared" si="133"/>
        <v>148313680.5913658</v>
      </c>
      <c r="N616" s="37">
        <f t="shared" si="134"/>
        <v>402431.8643790276</v>
      </c>
      <c r="O616" s="34">
        <f t="shared" si="125"/>
        <v>14.926951583560028</v>
      </c>
      <c r="P616" s="72">
        <f t="shared" si="136"/>
        <v>0.26641213581588585</v>
      </c>
      <c r="Q616" s="74">
        <f t="shared" si="126"/>
        <v>38.51198077778988</v>
      </c>
      <c r="R616" s="68">
        <f t="shared" si="127"/>
        <v>53.438932361349906</v>
      </c>
      <c r="S616" s="80">
        <f t="shared" si="128"/>
        <v>23.585029194229854</v>
      </c>
      <c r="T616" s="83">
        <f t="shared" si="129"/>
        <v>4288.800718462682</v>
      </c>
      <c r="U616" s="87">
        <f t="shared" si="135"/>
        <v>1747.418889870986</v>
      </c>
    </row>
  </sheetData>
  <mergeCells count="6">
    <mergeCell ref="A11:C11"/>
    <mergeCell ref="D11:E11"/>
    <mergeCell ref="D12:E12"/>
    <mergeCell ref="G11:I11"/>
    <mergeCell ref="M11:N11"/>
    <mergeCell ref="J11:L11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16"/>
  <sheetViews>
    <sheetView zoomScale="115" zoomScaleNormal="115" workbookViewId="0" topLeftCell="A1">
      <selection activeCell="B26" sqref="B26"/>
    </sheetView>
  </sheetViews>
  <sheetFormatPr defaultColWidth="12" defaultRowHeight="12.75"/>
  <cols>
    <col min="1" max="1" width="133.66015625" style="3" customWidth="1"/>
    <col min="2" max="2" width="11" style="2" customWidth="1"/>
    <col min="3" max="3" width="9" style="12" customWidth="1"/>
    <col min="4" max="4" width="12" style="10" customWidth="1"/>
    <col min="5" max="5" width="9.16015625" style="9" customWidth="1"/>
    <col min="6" max="6" width="10.16015625" style="9" customWidth="1"/>
  </cols>
  <sheetData>
    <row r="1" ht="13.5">
      <c r="A1" s="1" t="s">
        <v>1217</v>
      </c>
    </row>
    <row r="2" ht="13.5">
      <c r="A2" s="1" t="s">
        <v>912</v>
      </c>
    </row>
    <row r="3" spans="1:2" ht="13.5">
      <c r="A3" s="1" t="s">
        <v>913</v>
      </c>
      <c r="B3" s="11"/>
    </row>
    <row r="4" ht="13.5">
      <c r="A4" s="1" t="s">
        <v>914</v>
      </c>
    </row>
    <row r="5" spans="1:2" ht="13.5">
      <c r="A5" s="1" t="s">
        <v>915</v>
      </c>
      <c r="B5" s="11"/>
    </row>
    <row r="6" ht="13.5">
      <c r="A6" s="1" t="s">
        <v>916</v>
      </c>
    </row>
    <row r="7" spans="1:2" ht="13.5">
      <c r="A7" s="1" t="s">
        <v>1218</v>
      </c>
      <c r="B7" s="11"/>
    </row>
    <row r="8" ht="13.5">
      <c r="A8" s="1" t="s">
        <v>919</v>
      </c>
    </row>
    <row r="9" spans="1:2" ht="13.5">
      <c r="A9" s="1" t="s">
        <v>905</v>
      </c>
      <c r="B9" s="15"/>
    </row>
    <row r="10" ht="13.5">
      <c r="A10" s="1" t="s">
        <v>914</v>
      </c>
    </row>
    <row r="11" ht="13.5">
      <c r="A11" s="1" t="s">
        <v>913</v>
      </c>
    </row>
    <row r="12" ht="13.5">
      <c r="A12" s="1" t="s">
        <v>914</v>
      </c>
    </row>
    <row r="13" spans="1:6" s="4" customFormat="1" ht="13.5">
      <c r="A13" s="1" t="s">
        <v>906</v>
      </c>
      <c r="B13" s="6" t="s">
        <v>909</v>
      </c>
      <c r="C13" s="13" t="s">
        <v>917</v>
      </c>
      <c r="D13" s="5" t="s">
        <v>899</v>
      </c>
      <c r="E13" s="5" t="s">
        <v>900</v>
      </c>
      <c r="F13" s="57" t="s">
        <v>191</v>
      </c>
    </row>
    <row r="14" spans="1:6" s="4" customFormat="1" ht="13.5">
      <c r="A14" s="1" t="s">
        <v>903</v>
      </c>
      <c r="B14" s="7"/>
      <c r="C14" s="14"/>
      <c r="D14" s="5" t="s">
        <v>911</v>
      </c>
      <c r="E14" s="5" t="s">
        <v>911</v>
      </c>
      <c r="F14" s="57" t="s">
        <v>192</v>
      </c>
    </row>
    <row r="15" ht="13.5">
      <c r="A15" s="1" t="s">
        <v>914</v>
      </c>
    </row>
    <row r="16" spans="1:6" ht="13.5">
      <c r="A16" s="1" t="s">
        <v>1065</v>
      </c>
      <c r="B16" s="2">
        <f aca="true" t="shared" si="0" ref="B16:B24">DATE(FIXED(MID(A16,9,4)),FIXED(MID(A16,4,3)),FIXED(MID(A16,1,3)))</f>
        <v>39144</v>
      </c>
      <c r="C16" s="12">
        <f aca="true" t="shared" si="1" ref="C16:C24">(VALUE(MID(A16,14,2))+VALUE(MID(A16,17,2))/60+VALUE(MID(A16,20,5))/3660)/24</f>
        <v>0.875</v>
      </c>
      <c r="D16" s="10">
        <f aca="true" t="shared" si="2" ref="D16:D24">VALUE(MID(A16,27,3))+VALUE(MID(A16,31,2))/60+VALUE(MID(A16,34,7))/3600</f>
        <v>161.74191283333332</v>
      </c>
      <c r="E16" s="9">
        <f aca="true" t="shared" si="3" ref="E16:E24">(VALUE(MID(A16,44,2))+VALUE(MID(A16,47,2))/60+VALUE(MID(A16,50,7))/3600)*(IF(MID(A16,43,1)="-",-1,1))</f>
        <v>0.39565775000000003</v>
      </c>
      <c r="F16" s="9">
        <f aca="true" t="shared" si="4" ref="F16:F24">VALUE(MID(A16,60,11))</f>
        <v>63.02779278</v>
      </c>
    </row>
    <row r="17" spans="1:6" ht="13.5">
      <c r="A17" s="1" t="s">
        <v>1066</v>
      </c>
      <c r="B17" s="2">
        <f t="shared" si="0"/>
        <v>39144</v>
      </c>
      <c r="C17" s="12">
        <f t="shared" si="1"/>
        <v>0.8753415300546448</v>
      </c>
      <c r="D17" s="10">
        <f t="shared" si="2"/>
        <v>161.74609661111108</v>
      </c>
      <c r="E17" s="9">
        <f t="shared" si="3"/>
        <v>0.39527144444444445</v>
      </c>
      <c r="F17" s="9">
        <f t="shared" si="4"/>
        <v>63.02790828</v>
      </c>
    </row>
    <row r="18" spans="1:6" ht="13.5">
      <c r="A18" s="1" t="s">
        <v>1067</v>
      </c>
      <c r="B18" s="2">
        <f t="shared" si="0"/>
        <v>39144</v>
      </c>
      <c r="C18" s="12">
        <f t="shared" si="1"/>
        <v>0.8756944444444444</v>
      </c>
      <c r="D18" s="10">
        <f t="shared" si="2"/>
        <v>161.75028038888888</v>
      </c>
      <c r="E18" s="9">
        <f t="shared" si="3"/>
        <v>0.39488513888888893</v>
      </c>
      <c r="F18" s="9">
        <f t="shared" si="4"/>
        <v>63.02802377</v>
      </c>
    </row>
    <row r="19" spans="1:6" ht="13.5">
      <c r="A19" s="1" t="s">
        <v>1068</v>
      </c>
      <c r="B19" s="2">
        <f t="shared" si="0"/>
        <v>39144</v>
      </c>
      <c r="C19" s="12">
        <f t="shared" si="1"/>
        <v>0.8760359744990892</v>
      </c>
      <c r="D19" s="10">
        <f t="shared" si="2"/>
        <v>161.75446416666668</v>
      </c>
      <c r="E19" s="9">
        <f t="shared" si="3"/>
        <v>0.39449883333333335</v>
      </c>
      <c r="F19" s="9">
        <f t="shared" si="4"/>
        <v>63.02813925</v>
      </c>
    </row>
    <row r="20" spans="1:6" ht="13.5">
      <c r="A20" s="1" t="s">
        <v>1069</v>
      </c>
      <c r="B20" s="2">
        <f t="shared" si="0"/>
        <v>39144</v>
      </c>
      <c r="C20" s="12">
        <f t="shared" si="1"/>
        <v>0.876388888888889</v>
      </c>
      <c r="D20" s="10">
        <f t="shared" si="2"/>
        <v>161.75864791666666</v>
      </c>
      <c r="E20" s="9">
        <f t="shared" si="3"/>
        <v>0.39411252777777783</v>
      </c>
      <c r="F20" s="9">
        <f t="shared" si="4"/>
        <v>63.02825472</v>
      </c>
    </row>
    <row r="21" spans="1:6" ht="13.5">
      <c r="A21" s="1" t="s">
        <v>1070</v>
      </c>
      <c r="B21" s="2">
        <f t="shared" si="0"/>
        <v>39144</v>
      </c>
      <c r="C21" s="12">
        <f t="shared" si="1"/>
        <v>0.8767304189435338</v>
      </c>
      <c r="D21" s="10">
        <f t="shared" si="2"/>
        <v>161.76283163888888</v>
      </c>
      <c r="E21" s="9">
        <f t="shared" si="3"/>
        <v>0.39372622222222226</v>
      </c>
      <c r="F21" s="9">
        <f t="shared" si="4"/>
        <v>63.02837019</v>
      </c>
    </row>
    <row r="22" spans="1:6" ht="13.5">
      <c r="A22" s="1" t="s">
        <v>1071</v>
      </c>
      <c r="B22" s="2">
        <f t="shared" si="0"/>
        <v>39144</v>
      </c>
      <c r="C22" s="12">
        <f t="shared" si="1"/>
        <v>0.8770833333333333</v>
      </c>
      <c r="D22" s="10">
        <f t="shared" si="2"/>
        <v>161.76701536111113</v>
      </c>
      <c r="E22" s="9">
        <f t="shared" si="3"/>
        <v>0.3933399166666667</v>
      </c>
      <c r="F22" s="9">
        <f t="shared" si="4"/>
        <v>63.02848564</v>
      </c>
    </row>
    <row r="23" spans="1:6" ht="13.5">
      <c r="A23" s="1" t="s">
        <v>1072</v>
      </c>
      <c r="B23" s="2">
        <f t="shared" si="0"/>
        <v>39144</v>
      </c>
      <c r="C23" s="12">
        <f t="shared" si="1"/>
        <v>0.8774248633879781</v>
      </c>
      <c r="D23" s="10">
        <f t="shared" si="2"/>
        <v>161.77119908333336</v>
      </c>
      <c r="E23" s="9">
        <f t="shared" si="3"/>
        <v>0.39295361111111116</v>
      </c>
      <c r="F23" s="9">
        <f t="shared" si="4"/>
        <v>63.02860109</v>
      </c>
    </row>
    <row r="24" spans="1:6" ht="13.5">
      <c r="A24" s="1" t="s">
        <v>1073</v>
      </c>
      <c r="B24" s="2">
        <f t="shared" si="0"/>
        <v>39144</v>
      </c>
      <c r="C24" s="12">
        <f t="shared" si="1"/>
        <v>0.8777777777777778</v>
      </c>
      <c r="D24" s="10">
        <f t="shared" si="2"/>
        <v>161.77538275</v>
      </c>
      <c r="E24" s="9">
        <f t="shared" si="3"/>
        <v>0.3925673055555556</v>
      </c>
      <c r="F24" s="9">
        <f t="shared" si="4"/>
        <v>63.02871653</v>
      </c>
    </row>
    <row r="25" spans="1:6" ht="13.5">
      <c r="A25" s="1" t="s">
        <v>1074</v>
      </c>
      <c r="B25" s="2">
        <f aca="true" t="shared" si="5" ref="B25:B88">DATE(FIXED(MID(A25,9,4)),FIXED(MID(A25,4,3)),FIXED(MID(A25,1,3)))</f>
        <v>39144</v>
      </c>
      <c r="C25" s="12">
        <f aca="true" t="shared" si="6" ref="C25:C88">(VALUE(MID(A25,14,2))+VALUE(MID(A25,17,2))/60+VALUE(MID(A25,20,5))/3660)/24</f>
        <v>0.8781193078324225</v>
      </c>
      <c r="D25" s="10">
        <f aca="true" t="shared" si="7" ref="D25:D88">VALUE(MID(A25,27,3))+VALUE(MID(A25,31,2))/60+VALUE(MID(A25,34,7))/3600</f>
        <v>161.77956641666668</v>
      </c>
      <c r="E25" s="9">
        <f aca="true" t="shared" si="8" ref="E25:E88">(VALUE(MID(A25,44,2))+VALUE(MID(A25,47,2))/60+VALUE(MID(A25,50,7))/3600)*(IF(MID(A25,43,1)="-",-1,1))</f>
        <v>0.39218097222222226</v>
      </c>
      <c r="F25" s="9">
        <f aca="true" t="shared" si="9" ref="F25:F88">VALUE(MID(A25,60,11))</f>
        <v>63.02883196</v>
      </c>
    </row>
    <row r="26" spans="1:6" ht="13.5">
      <c r="A26" s="1" t="s">
        <v>1075</v>
      </c>
      <c r="B26" s="2">
        <f t="shared" si="5"/>
        <v>39144</v>
      </c>
      <c r="C26" s="12">
        <f t="shared" si="6"/>
        <v>0.8784722222222222</v>
      </c>
      <c r="D26" s="10">
        <f t="shared" si="7"/>
        <v>161.78374991666666</v>
      </c>
      <c r="E26" s="9">
        <f t="shared" si="8"/>
        <v>0.3917946666666667</v>
      </c>
      <c r="F26" s="9">
        <f t="shared" si="9"/>
        <v>63.02894738</v>
      </c>
    </row>
    <row r="27" spans="1:6" ht="13.5">
      <c r="A27" s="1" t="s">
        <v>1076</v>
      </c>
      <c r="B27" s="2">
        <f t="shared" si="5"/>
        <v>39144</v>
      </c>
      <c r="C27" s="12">
        <f t="shared" si="6"/>
        <v>0.878813752276867</v>
      </c>
      <c r="D27" s="10">
        <f t="shared" si="7"/>
        <v>161.78793355555555</v>
      </c>
      <c r="E27" s="9">
        <f t="shared" si="8"/>
        <v>0.39140836111111116</v>
      </c>
      <c r="F27" s="9">
        <f t="shared" si="9"/>
        <v>63.02906279</v>
      </c>
    </row>
    <row r="28" spans="1:6" ht="13.5">
      <c r="A28" s="1" t="s">
        <v>1077</v>
      </c>
      <c r="B28" s="2">
        <f t="shared" si="5"/>
        <v>39144</v>
      </c>
      <c r="C28" s="12">
        <f t="shared" si="6"/>
        <v>0.8791666666666668</v>
      </c>
      <c r="D28" s="10">
        <f t="shared" si="7"/>
        <v>161.79211716666666</v>
      </c>
      <c r="E28" s="9">
        <f t="shared" si="8"/>
        <v>0.3910220555555556</v>
      </c>
      <c r="F28" s="9">
        <f t="shared" si="9"/>
        <v>63.02917819</v>
      </c>
    </row>
    <row r="29" spans="1:6" ht="13.5">
      <c r="A29" s="1" t="s">
        <v>1078</v>
      </c>
      <c r="B29" s="2">
        <f t="shared" si="5"/>
        <v>39144</v>
      </c>
      <c r="C29" s="12">
        <f t="shared" si="6"/>
        <v>0.8795081967213115</v>
      </c>
      <c r="D29" s="10">
        <f t="shared" si="7"/>
        <v>161.7963007777778</v>
      </c>
      <c r="E29" s="9">
        <f t="shared" si="8"/>
        <v>0.39063572222222226</v>
      </c>
      <c r="F29" s="9">
        <f t="shared" si="9"/>
        <v>63.02929358</v>
      </c>
    </row>
    <row r="30" spans="1:6" ht="13.5">
      <c r="A30" s="1" t="s">
        <v>1079</v>
      </c>
      <c r="B30" s="2">
        <f t="shared" si="5"/>
        <v>39144</v>
      </c>
      <c r="C30" s="12">
        <f t="shared" si="6"/>
        <v>0.8798611111111111</v>
      </c>
      <c r="D30" s="10">
        <f t="shared" si="7"/>
        <v>161.80048436111113</v>
      </c>
      <c r="E30" s="9">
        <f t="shared" si="8"/>
        <v>0.3902494166666667</v>
      </c>
      <c r="F30" s="9">
        <f t="shared" si="9"/>
        <v>63.02940897</v>
      </c>
    </row>
    <row r="31" spans="1:6" ht="13.5">
      <c r="A31" s="1" t="s">
        <v>1080</v>
      </c>
      <c r="B31" s="2">
        <f t="shared" si="5"/>
        <v>39144</v>
      </c>
      <c r="C31" s="12">
        <f t="shared" si="6"/>
        <v>0.8802026411657559</v>
      </c>
      <c r="D31" s="10">
        <f t="shared" si="7"/>
        <v>161.80466794444445</v>
      </c>
      <c r="E31" s="9">
        <f t="shared" si="8"/>
        <v>0.38986311111111116</v>
      </c>
      <c r="F31" s="9">
        <f t="shared" si="9"/>
        <v>63.02952435</v>
      </c>
    </row>
    <row r="32" spans="1:6" ht="13.5">
      <c r="A32" s="1" t="s">
        <v>1081</v>
      </c>
      <c r="B32" s="2">
        <f t="shared" si="5"/>
        <v>39144</v>
      </c>
      <c r="C32" s="12">
        <f t="shared" si="6"/>
        <v>0.8805555555555555</v>
      </c>
      <c r="D32" s="10">
        <f t="shared" si="7"/>
        <v>161.8088515</v>
      </c>
      <c r="E32" s="9">
        <f t="shared" si="8"/>
        <v>0.3894767777777778</v>
      </c>
      <c r="F32" s="9">
        <f t="shared" si="9"/>
        <v>63.02963971</v>
      </c>
    </row>
    <row r="33" spans="1:6" ht="13.5">
      <c r="A33" s="1" t="s">
        <v>1082</v>
      </c>
      <c r="B33" s="2">
        <f t="shared" si="5"/>
        <v>39144</v>
      </c>
      <c r="C33" s="12">
        <f t="shared" si="6"/>
        <v>0.8808970856102003</v>
      </c>
      <c r="D33" s="10">
        <f t="shared" si="7"/>
        <v>161.81303505555556</v>
      </c>
      <c r="E33" s="9">
        <f t="shared" si="8"/>
        <v>0.38909047222222226</v>
      </c>
      <c r="F33" s="9">
        <f t="shared" si="9"/>
        <v>63.02975507</v>
      </c>
    </row>
    <row r="34" spans="1:6" ht="13.5">
      <c r="A34" s="1" t="s">
        <v>1083</v>
      </c>
      <c r="B34" s="2">
        <f t="shared" si="5"/>
        <v>39144</v>
      </c>
      <c r="C34" s="12">
        <f t="shared" si="6"/>
        <v>0.88125</v>
      </c>
      <c r="D34" s="10">
        <f t="shared" si="7"/>
        <v>161.81721858333333</v>
      </c>
      <c r="E34" s="9">
        <f t="shared" si="8"/>
        <v>0.38870413888888894</v>
      </c>
      <c r="F34" s="9">
        <f t="shared" si="9"/>
        <v>63.02987042</v>
      </c>
    </row>
    <row r="35" spans="1:6" ht="13.5">
      <c r="A35" s="1" t="s">
        <v>1084</v>
      </c>
      <c r="B35" s="2">
        <f t="shared" si="5"/>
        <v>39144</v>
      </c>
      <c r="C35" s="12">
        <f t="shared" si="6"/>
        <v>0.8815915300546447</v>
      </c>
      <c r="D35" s="10">
        <f t="shared" si="7"/>
        <v>161.8214021111111</v>
      </c>
      <c r="E35" s="9">
        <f t="shared" si="8"/>
        <v>0.38831783333333336</v>
      </c>
      <c r="F35" s="9">
        <f t="shared" si="9"/>
        <v>63.02998576</v>
      </c>
    </row>
    <row r="36" spans="1:6" ht="13.5">
      <c r="A36" s="1" t="s">
        <v>1085</v>
      </c>
      <c r="B36" s="2">
        <f t="shared" si="5"/>
        <v>39144</v>
      </c>
      <c r="C36" s="12">
        <f t="shared" si="6"/>
        <v>0.8819444444444445</v>
      </c>
      <c r="D36" s="10">
        <f t="shared" si="7"/>
        <v>161.8255856111111</v>
      </c>
      <c r="E36" s="9">
        <f t="shared" si="8"/>
        <v>0.3879315277777778</v>
      </c>
      <c r="F36" s="9">
        <f t="shared" si="9"/>
        <v>63.03010109</v>
      </c>
    </row>
    <row r="37" spans="1:6" ht="13.5">
      <c r="A37" s="1" t="s">
        <v>1086</v>
      </c>
      <c r="B37" s="2">
        <f t="shared" si="5"/>
        <v>39144</v>
      </c>
      <c r="C37" s="12">
        <f t="shared" si="6"/>
        <v>0.8822859744990893</v>
      </c>
      <c r="D37" s="10">
        <f t="shared" si="7"/>
        <v>161.82976908333333</v>
      </c>
      <c r="E37" s="9">
        <f t="shared" si="8"/>
        <v>0.38754519444444446</v>
      </c>
      <c r="F37" s="9">
        <f t="shared" si="9"/>
        <v>63.03021642</v>
      </c>
    </row>
    <row r="38" spans="1:6" ht="13.5">
      <c r="A38" s="1" t="s">
        <v>1087</v>
      </c>
      <c r="B38" s="2">
        <f t="shared" si="5"/>
        <v>39144</v>
      </c>
      <c r="C38" s="12">
        <f t="shared" si="6"/>
        <v>0.8826388888888889</v>
      </c>
      <c r="D38" s="10">
        <f t="shared" si="7"/>
        <v>161.83395255555556</v>
      </c>
      <c r="E38" s="9">
        <f t="shared" si="8"/>
        <v>0.38715886111111114</v>
      </c>
      <c r="F38" s="9">
        <f t="shared" si="9"/>
        <v>63.03033173</v>
      </c>
    </row>
    <row r="39" spans="1:6" ht="13.5">
      <c r="A39" s="1" t="s">
        <v>1088</v>
      </c>
      <c r="B39" s="2">
        <f t="shared" si="5"/>
        <v>39144</v>
      </c>
      <c r="C39" s="12">
        <f t="shared" si="6"/>
        <v>0.8829804189435336</v>
      </c>
      <c r="D39" s="10">
        <f t="shared" si="7"/>
        <v>161.83813600000002</v>
      </c>
      <c r="E39" s="9">
        <f t="shared" si="8"/>
        <v>0.38677255555555556</v>
      </c>
      <c r="F39" s="9">
        <f t="shared" si="9"/>
        <v>63.03044704</v>
      </c>
    </row>
    <row r="40" spans="1:6" ht="13.5">
      <c r="A40" s="1" t="s">
        <v>1089</v>
      </c>
      <c r="B40" s="2">
        <f t="shared" si="5"/>
        <v>39144</v>
      </c>
      <c r="C40" s="12">
        <f t="shared" si="6"/>
        <v>0.8833333333333333</v>
      </c>
      <c r="D40" s="10">
        <f t="shared" si="7"/>
        <v>161.84231944444446</v>
      </c>
      <c r="E40" s="9">
        <f t="shared" si="8"/>
        <v>0.38638622222222224</v>
      </c>
      <c r="F40" s="9">
        <f t="shared" si="9"/>
        <v>63.03056233</v>
      </c>
    </row>
    <row r="41" spans="1:6" ht="13.5">
      <c r="A41" s="1" t="s">
        <v>1090</v>
      </c>
      <c r="B41" s="2">
        <f t="shared" si="5"/>
        <v>39144</v>
      </c>
      <c r="C41" s="12">
        <f t="shared" si="6"/>
        <v>0.8836748633879781</v>
      </c>
      <c r="D41" s="10">
        <f t="shared" si="7"/>
        <v>161.84650286111113</v>
      </c>
      <c r="E41" s="9">
        <f t="shared" si="8"/>
        <v>0.38599991666666666</v>
      </c>
      <c r="F41" s="9">
        <f t="shared" si="9"/>
        <v>63.03067762</v>
      </c>
    </row>
    <row r="42" spans="1:6" ht="13.5">
      <c r="A42" s="1" t="s">
        <v>1091</v>
      </c>
      <c r="B42" s="2">
        <f t="shared" si="5"/>
        <v>39144</v>
      </c>
      <c r="C42" s="12">
        <f t="shared" si="6"/>
        <v>0.8840277777777777</v>
      </c>
      <c r="D42" s="10">
        <f t="shared" si="7"/>
        <v>161.85068608333333</v>
      </c>
      <c r="E42" s="9">
        <f t="shared" si="8"/>
        <v>0.38561358333333334</v>
      </c>
      <c r="F42" s="9">
        <f t="shared" si="9"/>
        <v>63.0307929</v>
      </c>
    </row>
    <row r="43" spans="1:6" ht="13.5">
      <c r="A43" s="1" t="s">
        <v>1092</v>
      </c>
      <c r="B43" s="2">
        <f t="shared" si="5"/>
        <v>39144</v>
      </c>
      <c r="C43" s="12">
        <f t="shared" si="6"/>
        <v>0.8843693078324225</v>
      </c>
      <c r="D43" s="10">
        <f t="shared" si="7"/>
        <v>161.85486947222222</v>
      </c>
      <c r="E43" s="9">
        <f t="shared" si="8"/>
        <v>0.38522725</v>
      </c>
      <c r="F43" s="9">
        <f t="shared" si="9"/>
        <v>63.03090817</v>
      </c>
    </row>
    <row r="44" spans="1:6" ht="13.5">
      <c r="A44" s="1" t="s">
        <v>1093</v>
      </c>
      <c r="B44" s="2">
        <f t="shared" si="5"/>
        <v>39144</v>
      </c>
      <c r="C44" s="12">
        <f t="shared" si="6"/>
        <v>0.8847222222222223</v>
      </c>
      <c r="D44" s="10">
        <f t="shared" si="7"/>
        <v>161.8590528611111</v>
      </c>
      <c r="E44" s="9">
        <f t="shared" si="8"/>
        <v>0.38484094444444444</v>
      </c>
      <c r="F44" s="9">
        <f t="shared" si="9"/>
        <v>63.03102343</v>
      </c>
    </row>
    <row r="45" spans="1:6" ht="13.5">
      <c r="A45" s="1" t="s">
        <v>1094</v>
      </c>
      <c r="B45" s="2">
        <f t="shared" si="5"/>
        <v>39144</v>
      </c>
      <c r="C45" s="12">
        <f t="shared" si="6"/>
        <v>0.8850637522768671</v>
      </c>
      <c r="D45" s="10">
        <f t="shared" si="7"/>
        <v>161.8632362222222</v>
      </c>
      <c r="E45" s="9">
        <f t="shared" si="8"/>
        <v>0.3844546111111111</v>
      </c>
      <c r="F45" s="9">
        <f t="shared" si="9"/>
        <v>63.03113869</v>
      </c>
    </row>
    <row r="46" spans="1:6" ht="13.5">
      <c r="A46" s="1" t="s">
        <v>1095</v>
      </c>
      <c r="B46" s="2">
        <f t="shared" si="5"/>
        <v>39144</v>
      </c>
      <c r="C46" s="12">
        <f t="shared" si="6"/>
        <v>0.8854166666666666</v>
      </c>
      <c r="D46" s="10">
        <f t="shared" si="7"/>
        <v>161.86741955555556</v>
      </c>
      <c r="E46" s="9">
        <f t="shared" si="8"/>
        <v>0.3840682777777778</v>
      </c>
      <c r="F46" s="9">
        <f t="shared" si="9"/>
        <v>63.03125393</v>
      </c>
    </row>
    <row r="47" spans="1:6" ht="13.5">
      <c r="A47" s="1" t="s">
        <v>1096</v>
      </c>
      <c r="B47" s="2">
        <f t="shared" si="5"/>
        <v>39144</v>
      </c>
      <c r="C47" s="12">
        <f t="shared" si="6"/>
        <v>0.8857581967213114</v>
      </c>
      <c r="D47" s="10">
        <f t="shared" si="7"/>
        <v>161.8716028888889</v>
      </c>
      <c r="E47" s="9">
        <f t="shared" si="8"/>
        <v>0.3836819722222222</v>
      </c>
      <c r="F47" s="9">
        <f t="shared" si="9"/>
        <v>63.03136916</v>
      </c>
    </row>
    <row r="48" spans="1:6" ht="13.5">
      <c r="A48" s="1" t="s">
        <v>1097</v>
      </c>
      <c r="B48" s="2">
        <f t="shared" si="5"/>
        <v>39144</v>
      </c>
      <c r="C48" s="12">
        <f t="shared" si="6"/>
        <v>0.8861111111111111</v>
      </c>
      <c r="D48" s="10">
        <f t="shared" si="7"/>
        <v>161.87578619444446</v>
      </c>
      <c r="E48" s="9">
        <f t="shared" si="8"/>
        <v>0.38329563888888885</v>
      </c>
      <c r="F48" s="9">
        <f t="shared" si="9"/>
        <v>63.03148439</v>
      </c>
    </row>
    <row r="49" spans="1:6" ht="13.5">
      <c r="A49" s="1" t="s">
        <v>1098</v>
      </c>
      <c r="B49" s="2">
        <f t="shared" si="5"/>
        <v>39144</v>
      </c>
      <c r="C49" s="12">
        <f t="shared" si="6"/>
        <v>0.8864526411657558</v>
      </c>
      <c r="D49" s="10">
        <f t="shared" si="7"/>
        <v>161.87996950000002</v>
      </c>
      <c r="E49" s="9">
        <f t="shared" si="8"/>
        <v>0.3829093055555555</v>
      </c>
      <c r="F49" s="9">
        <f t="shared" si="9"/>
        <v>63.03159961</v>
      </c>
    </row>
    <row r="50" spans="1:6" ht="13.5">
      <c r="A50" s="1" t="s">
        <v>1099</v>
      </c>
      <c r="B50" s="2">
        <f t="shared" si="5"/>
        <v>39144</v>
      </c>
      <c r="C50" s="12">
        <f t="shared" si="6"/>
        <v>0.8868055555555556</v>
      </c>
      <c r="D50" s="10">
        <f t="shared" si="7"/>
        <v>161.88415277777776</v>
      </c>
      <c r="E50" s="9">
        <f t="shared" si="8"/>
        <v>0.3825229722222222</v>
      </c>
      <c r="F50" s="9">
        <f t="shared" si="9"/>
        <v>63.03171482</v>
      </c>
    </row>
    <row r="51" spans="1:6" ht="13.5">
      <c r="A51" s="1" t="s">
        <v>1100</v>
      </c>
      <c r="B51" s="2">
        <f t="shared" si="5"/>
        <v>39144</v>
      </c>
      <c r="C51" s="12">
        <f t="shared" si="6"/>
        <v>0.8871470856102004</v>
      </c>
      <c r="D51" s="10">
        <f t="shared" si="7"/>
        <v>161.88833602777777</v>
      </c>
      <c r="E51" s="9">
        <f t="shared" si="8"/>
        <v>0.3821366388888889</v>
      </c>
      <c r="F51" s="9">
        <f t="shared" si="9"/>
        <v>63.03183002</v>
      </c>
    </row>
    <row r="52" spans="1:6" ht="13.5">
      <c r="A52" s="1" t="s">
        <v>1101</v>
      </c>
      <c r="B52" s="2">
        <f t="shared" si="5"/>
        <v>39144</v>
      </c>
      <c r="C52" s="12">
        <f t="shared" si="6"/>
        <v>0.8875000000000001</v>
      </c>
      <c r="D52" s="10">
        <f t="shared" si="7"/>
        <v>161.89251927777778</v>
      </c>
      <c r="E52" s="9">
        <f t="shared" si="8"/>
        <v>0.3817503333333333</v>
      </c>
      <c r="F52" s="9">
        <f t="shared" si="9"/>
        <v>63.03194521</v>
      </c>
    </row>
    <row r="53" spans="1:6" ht="13.5">
      <c r="A53" s="1" t="s">
        <v>1102</v>
      </c>
      <c r="B53" s="2">
        <f t="shared" si="5"/>
        <v>39144</v>
      </c>
      <c r="C53" s="12">
        <f t="shared" si="6"/>
        <v>0.8878415300546448</v>
      </c>
      <c r="D53" s="10">
        <f t="shared" si="7"/>
        <v>161.89670252777776</v>
      </c>
      <c r="E53" s="9">
        <f t="shared" si="8"/>
        <v>0.381364</v>
      </c>
      <c r="F53" s="9">
        <f t="shared" si="9"/>
        <v>63.03206039</v>
      </c>
    </row>
    <row r="54" spans="1:6" ht="13.5">
      <c r="A54" s="1" t="s">
        <v>1103</v>
      </c>
      <c r="B54" s="2">
        <f t="shared" si="5"/>
        <v>39144</v>
      </c>
      <c r="C54" s="12">
        <f t="shared" si="6"/>
        <v>0.8881944444444444</v>
      </c>
      <c r="D54" s="10">
        <f t="shared" si="7"/>
        <v>161.90088575000001</v>
      </c>
      <c r="E54" s="9">
        <f t="shared" si="8"/>
        <v>0.38097766666666666</v>
      </c>
      <c r="F54" s="9">
        <f t="shared" si="9"/>
        <v>63.03217556</v>
      </c>
    </row>
    <row r="55" spans="1:6" ht="13.5">
      <c r="A55" s="1" t="s">
        <v>1104</v>
      </c>
      <c r="B55" s="2">
        <f t="shared" si="5"/>
        <v>39144</v>
      </c>
      <c r="C55" s="12">
        <f t="shared" si="6"/>
        <v>0.8885359744990892</v>
      </c>
      <c r="D55" s="10">
        <f t="shared" si="7"/>
        <v>161.90506894444445</v>
      </c>
      <c r="E55" s="9">
        <f t="shared" si="8"/>
        <v>0.3805913333333333</v>
      </c>
      <c r="F55" s="9">
        <f t="shared" si="9"/>
        <v>63.03229073</v>
      </c>
    </row>
    <row r="56" spans="1:6" ht="13.5">
      <c r="A56" s="1" t="s">
        <v>1105</v>
      </c>
      <c r="B56" s="2">
        <f t="shared" si="5"/>
        <v>39144</v>
      </c>
      <c r="C56" s="12">
        <f t="shared" si="6"/>
        <v>0.8888888888888888</v>
      </c>
      <c r="D56" s="10">
        <f t="shared" si="7"/>
        <v>161.9092521388889</v>
      </c>
      <c r="E56" s="9">
        <f t="shared" si="8"/>
        <v>0.38020499999999996</v>
      </c>
      <c r="F56" s="9">
        <f t="shared" si="9"/>
        <v>63.03240588</v>
      </c>
    </row>
    <row r="57" spans="1:6" ht="13.5">
      <c r="A57" s="1" t="s">
        <v>1106</v>
      </c>
      <c r="B57" s="2">
        <f t="shared" si="5"/>
        <v>39144</v>
      </c>
      <c r="C57" s="12">
        <f t="shared" si="6"/>
        <v>0.8892304189435336</v>
      </c>
      <c r="D57" s="10">
        <f t="shared" si="7"/>
        <v>161.91343530555557</v>
      </c>
      <c r="E57" s="9">
        <f t="shared" si="8"/>
        <v>0.37981866666666664</v>
      </c>
      <c r="F57" s="9">
        <f t="shared" si="9"/>
        <v>63.03252103</v>
      </c>
    </row>
    <row r="58" spans="1:6" ht="13.5">
      <c r="A58" s="1" t="s">
        <v>1107</v>
      </c>
      <c r="B58" s="2">
        <f t="shared" si="5"/>
        <v>39144</v>
      </c>
      <c r="C58" s="12">
        <f t="shared" si="6"/>
        <v>0.8895833333333334</v>
      </c>
      <c r="D58" s="10">
        <f t="shared" si="7"/>
        <v>161.91761827777776</v>
      </c>
      <c r="E58" s="9">
        <f t="shared" si="8"/>
        <v>0.3794323333333333</v>
      </c>
      <c r="F58" s="9">
        <f t="shared" si="9"/>
        <v>63.03263617</v>
      </c>
    </row>
    <row r="59" spans="1:6" ht="13.5">
      <c r="A59" s="1" t="s">
        <v>1108</v>
      </c>
      <c r="B59" s="2">
        <f t="shared" si="5"/>
        <v>39144</v>
      </c>
      <c r="C59" s="12">
        <f t="shared" si="6"/>
        <v>0.8899248633879782</v>
      </c>
      <c r="D59" s="10">
        <f t="shared" si="7"/>
        <v>161.92180141666665</v>
      </c>
      <c r="E59" s="9">
        <f t="shared" si="8"/>
        <v>0.379046</v>
      </c>
      <c r="F59" s="9">
        <f t="shared" si="9"/>
        <v>63.0327513</v>
      </c>
    </row>
    <row r="60" spans="1:6" ht="13.5">
      <c r="A60" s="1" t="s">
        <v>1109</v>
      </c>
      <c r="B60" s="2">
        <f t="shared" si="5"/>
        <v>39144</v>
      </c>
      <c r="C60" s="12">
        <f t="shared" si="6"/>
        <v>0.8902777777777778</v>
      </c>
      <c r="D60" s="10">
        <f t="shared" si="7"/>
        <v>161.92598455555554</v>
      </c>
      <c r="E60" s="9">
        <f t="shared" si="8"/>
        <v>0.3786596666666666</v>
      </c>
      <c r="F60" s="9">
        <f t="shared" si="9"/>
        <v>63.03286642</v>
      </c>
    </row>
    <row r="61" spans="1:6" ht="13.5">
      <c r="A61" s="1" t="s">
        <v>1110</v>
      </c>
      <c r="B61" s="2">
        <f t="shared" si="5"/>
        <v>39144</v>
      </c>
      <c r="C61" s="12">
        <f t="shared" si="6"/>
        <v>0.8906193078324226</v>
      </c>
      <c r="D61" s="10">
        <f t="shared" si="7"/>
        <v>161.93016766666665</v>
      </c>
      <c r="E61" s="9">
        <f t="shared" si="8"/>
        <v>0.3782733333333333</v>
      </c>
      <c r="F61" s="9">
        <f t="shared" si="9"/>
        <v>63.03298153</v>
      </c>
    </row>
    <row r="62" spans="1:6" ht="13.5">
      <c r="A62" s="1" t="s">
        <v>1111</v>
      </c>
      <c r="B62" s="2">
        <f t="shared" si="5"/>
        <v>39144</v>
      </c>
      <c r="C62" s="12">
        <f t="shared" si="6"/>
        <v>0.8909722222222222</v>
      </c>
      <c r="D62" s="10">
        <f t="shared" si="7"/>
        <v>161.93435075</v>
      </c>
      <c r="E62" s="9">
        <f t="shared" si="8"/>
        <v>0.377887</v>
      </c>
      <c r="F62" s="9">
        <f t="shared" si="9"/>
        <v>63.03309663</v>
      </c>
    </row>
    <row r="63" spans="1:6" ht="13.5">
      <c r="A63" s="1" t="s">
        <v>503</v>
      </c>
      <c r="B63" s="2">
        <f t="shared" si="5"/>
        <v>39144</v>
      </c>
      <c r="C63" s="12">
        <f t="shared" si="6"/>
        <v>0.8913137522768669</v>
      </c>
      <c r="D63" s="10">
        <f t="shared" si="7"/>
        <v>161.93853383333334</v>
      </c>
      <c r="E63" s="9">
        <f t="shared" si="8"/>
        <v>0.37750063888888885</v>
      </c>
      <c r="F63" s="9">
        <f t="shared" si="9"/>
        <v>63.03321172</v>
      </c>
    </row>
    <row r="64" spans="1:6" ht="13.5">
      <c r="A64" s="1" t="s">
        <v>504</v>
      </c>
      <c r="B64" s="2">
        <f t="shared" si="5"/>
        <v>39144</v>
      </c>
      <c r="C64" s="12">
        <f t="shared" si="6"/>
        <v>0.8916666666666666</v>
      </c>
      <c r="D64" s="10">
        <f t="shared" si="7"/>
        <v>161.9427168888889</v>
      </c>
      <c r="E64" s="9">
        <f t="shared" si="8"/>
        <v>0.37711430555555553</v>
      </c>
      <c r="F64" s="9">
        <f t="shared" si="9"/>
        <v>63.03332681</v>
      </c>
    </row>
    <row r="65" spans="1:6" ht="13.5">
      <c r="A65" s="1" t="s">
        <v>505</v>
      </c>
      <c r="B65" s="2">
        <f t="shared" si="5"/>
        <v>39144</v>
      </c>
      <c r="C65" s="12">
        <f t="shared" si="6"/>
        <v>0.8920081967213114</v>
      </c>
      <c r="D65" s="10">
        <f t="shared" si="7"/>
        <v>161.94689994444445</v>
      </c>
      <c r="E65" s="9">
        <f t="shared" si="8"/>
        <v>0.3767279722222222</v>
      </c>
      <c r="F65" s="9">
        <f t="shared" si="9"/>
        <v>63.03344188</v>
      </c>
    </row>
    <row r="66" spans="1:6" ht="13.5">
      <c r="A66" s="1" t="s">
        <v>506</v>
      </c>
      <c r="B66" s="2">
        <f t="shared" si="5"/>
        <v>39144</v>
      </c>
      <c r="C66" s="12">
        <f t="shared" si="6"/>
        <v>0.8923611111111112</v>
      </c>
      <c r="D66" s="10">
        <f t="shared" si="7"/>
        <v>161.95108297222222</v>
      </c>
      <c r="E66" s="9">
        <f t="shared" si="8"/>
        <v>0.3763416388888889</v>
      </c>
      <c r="F66" s="9">
        <f t="shared" si="9"/>
        <v>63.03355695</v>
      </c>
    </row>
    <row r="67" spans="1:6" ht="13.5">
      <c r="A67" s="1" t="s">
        <v>507</v>
      </c>
      <c r="B67" s="2">
        <f t="shared" si="5"/>
        <v>39144</v>
      </c>
      <c r="C67" s="12">
        <f t="shared" si="6"/>
        <v>0.8927026411657559</v>
      </c>
      <c r="D67" s="10">
        <f t="shared" si="7"/>
        <v>161.955266</v>
      </c>
      <c r="E67" s="9">
        <f t="shared" si="8"/>
        <v>0.3759553055555555</v>
      </c>
      <c r="F67" s="9">
        <f t="shared" si="9"/>
        <v>63.03367201</v>
      </c>
    </row>
    <row r="68" spans="1:6" ht="13.5">
      <c r="A68" s="1" t="s">
        <v>508</v>
      </c>
      <c r="B68" s="2">
        <f t="shared" si="5"/>
        <v>39144</v>
      </c>
      <c r="C68" s="12">
        <f t="shared" si="6"/>
        <v>0.8930555555555556</v>
      </c>
      <c r="D68" s="10">
        <f t="shared" si="7"/>
        <v>161.95944899999998</v>
      </c>
      <c r="E68" s="9">
        <f t="shared" si="8"/>
        <v>0.37556894444444444</v>
      </c>
      <c r="F68" s="9">
        <f t="shared" si="9"/>
        <v>63.03378706</v>
      </c>
    </row>
    <row r="69" spans="1:6" ht="13.5">
      <c r="A69" s="1" t="s">
        <v>509</v>
      </c>
      <c r="B69" s="2">
        <f t="shared" si="5"/>
        <v>39144</v>
      </c>
      <c r="C69" s="12">
        <f t="shared" si="6"/>
        <v>0.8933970856102004</v>
      </c>
      <c r="D69" s="10">
        <f t="shared" si="7"/>
        <v>161.9636319722222</v>
      </c>
      <c r="E69" s="9">
        <f t="shared" si="8"/>
        <v>0.37518261111111106</v>
      </c>
      <c r="F69" s="9">
        <f t="shared" si="9"/>
        <v>63.0339021</v>
      </c>
    </row>
    <row r="70" spans="1:6" ht="13.5">
      <c r="A70" s="1" t="s">
        <v>510</v>
      </c>
      <c r="B70" s="2">
        <f t="shared" si="5"/>
        <v>39144</v>
      </c>
      <c r="C70" s="12">
        <f t="shared" si="6"/>
        <v>0.8937499999999999</v>
      </c>
      <c r="D70" s="10">
        <f t="shared" si="7"/>
        <v>161.96781494444446</v>
      </c>
      <c r="E70" s="9">
        <f t="shared" si="8"/>
        <v>0.37479627777777774</v>
      </c>
      <c r="F70" s="9">
        <f t="shared" si="9"/>
        <v>63.03401713</v>
      </c>
    </row>
    <row r="71" spans="1:6" ht="13.5">
      <c r="A71" s="1" t="s">
        <v>511</v>
      </c>
      <c r="B71" s="2">
        <f t="shared" si="5"/>
        <v>39144</v>
      </c>
      <c r="C71" s="12">
        <f t="shared" si="6"/>
        <v>0.8940915300546447</v>
      </c>
      <c r="D71" s="10">
        <f t="shared" si="7"/>
        <v>161.9719978888889</v>
      </c>
      <c r="E71" s="9">
        <f t="shared" si="8"/>
        <v>0.3744099444444444</v>
      </c>
      <c r="F71" s="9">
        <f t="shared" si="9"/>
        <v>63.03413215</v>
      </c>
    </row>
    <row r="72" spans="1:6" ht="13.5">
      <c r="A72" s="1" t="s">
        <v>512</v>
      </c>
      <c r="B72" s="2">
        <f t="shared" si="5"/>
        <v>39144</v>
      </c>
      <c r="C72" s="12">
        <f t="shared" si="6"/>
        <v>0.8944444444444444</v>
      </c>
      <c r="D72" s="10">
        <f t="shared" si="7"/>
        <v>161.97618083333333</v>
      </c>
      <c r="E72" s="9">
        <f t="shared" si="8"/>
        <v>0.3740235833333333</v>
      </c>
      <c r="F72" s="9">
        <f t="shared" si="9"/>
        <v>63.03424717</v>
      </c>
    </row>
    <row r="73" spans="1:6" ht="13.5">
      <c r="A73" s="1" t="s">
        <v>513</v>
      </c>
      <c r="B73" s="2">
        <f t="shared" si="5"/>
        <v>39144</v>
      </c>
      <c r="C73" s="12">
        <f t="shared" si="6"/>
        <v>0.8947859744990891</v>
      </c>
      <c r="D73" s="10">
        <f t="shared" si="7"/>
        <v>161.98036375</v>
      </c>
      <c r="E73" s="9">
        <f t="shared" si="8"/>
        <v>0.37363725</v>
      </c>
      <c r="F73" s="9">
        <f t="shared" si="9"/>
        <v>63.03436217</v>
      </c>
    </row>
    <row r="74" spans="1:6" ht="13.5">
      <c r="A74" s="1" t="s">
        <v>514</v>
      </c>
      <c r="B74" s="2">
        <f t="shared" si="5"/>
        <v>39144</v>
      </c>
      <c r="C74" s="12">
        <f t="shared" si="6"/>
        <v>0.8951388888888889</v>
      </c>
      <c r="D74" s="10">
        <f t="shared" si="7"/>
        <v>161.98454666666666</v>
      </c>
      <c r="E74" s="9">
        <f t="shared" si="8"/>
        <v>0.37325088888888885</v>
      </c>
      <c r="F74" s="9">
        <f t="shared" si="9"/>
        <v>63.03447717</v>
      </c>
    </row>
    <row r="75" spans="1:6" ht="13.5">
      <c r="A75" s="1" t="s">
        <v>515</v>
      </c>
      <c r="B75" s="2">
        <f t="shared" si="5"/>
        <v>39144</v>
      </c>
      <c r="C75" s="12">
        <f t="shared" si="6"/>
        <v>0.8954804189435337</v>
      </c>
      <c r="D75" s="10">
        <f t="shared" si="7"/>
        <v>161.98872938888888</v>
      </c>
      <c r="E75" s="9">
        <f t="shared" si="8"/>
        <v>0.37286455555555553</v>
      </c>
      <c r="F75" s="9">
        <f t="shared" si="9"/>
        <v>63.03459216</v>
      </c>
    </row>
    <row r="76" spans="1:6" ht="13.5">
      <c r="A76" s="1" t="s">
        <v>516</v>
      </c>
      <c r="B76" s="2">
        <f t="shared" si="5"/>
        <v>39144</v>
      </c>
      <c r="C76" s="12">
        <f t="shared" si="6"/>
        <v>0.8958333333333334</v>
      </c>
      <c r="D76" s="10">
        <f t="shared" si="7"/>
        <v>161.99291225</v>
      </c>
      <c r="E76" s="9">
        <f t="shared" si="8"/>
        <v>0.3724782222222222</v>
      </c>
      <c r="F76" s="9">
        <f t="shared" si="9"/>
        <v>63.03470714</v>
      </c>
    </row>
    <row r="77" spans="1:6" ht="13.5">
      <c r="A77" s="1" t="s">
        <v>517</v>
      </c>
      <c r="B77" s="2">
        <f t="shared" si="5"/>
        <v>39144</v>
      </c>
      <c r="C77" s="12">
        <f t="shared" si="6"/>
        <v>0.8961748633879781</v>
      </c>
      <c r="D77" s="10">
        <f t="shared" si="7"/>
        <v>161.9970951111111</v>
      </c>
      <c r="E77" s="9">
        <f t="shared" si="8"/>
        <v>0.3720918611111111</v>
      </c>
      <c r="F77" s="9">
        <f t="shared" si="9"/>
        <v>63.03482211</v>
      </c>
    </row>
    <row r="78" spans="1:6" ht="13.5">
      <c r="A78" s="1" t="s">
        <v>518</v>
      </c>
      <c r="B78" s="2">
        <f t="shared" si="5"/>
        <v>39144</v>
      </c>
      <c r="C78" s="12">
        <f t="shared" si="6"/>
        <v>0.8965277777777777</v>
      </c>
      <c r="D78" s="10">
        <f t="shared" si="7"/>
        <v>162.00127794444444</v>
      </c>
      <c r="E78" s="9">
        <f t="shared" si="8"/>
        <v>0.37170552777777777</v>
      </c>
      <c r="F78" s="9">
        <f t="shared" si="9"/>
        <v>63.03493707</v>
      </c>
    </row>
    <row r="79" spans="1:6" ht="13.5">
      <c r="A79" s="1" t="s">
        <v>519</v>
      </c>
      <c r="B79" s="2">
        <f t="shared" si="5"/>
        <v>39144</v>
      </c>
      <c r="C79" s="12">
        <f t="shared" si="6"/>
        <v>0.8968693078324225</v>
      </c>
      <c r="D79" s="10">
        <f t="shared" si="7"/>
        <v>162.00546077777778</v>
      </c>
      <c r="E79" s="9">
        <f t="shared" si="8"/>
        <v>0.37131916666666664</v>
      </c>
      <c r="F79" s="9">
        <f t="shared" si="9"/>
        <v>63.03505202</v>
      </c>
    </row>
    <row r="80" spans="1:6" ht="13.5">
      <c r="A80" s="1" t="s">
        <v>520</v>
      </c>
      <c r="B80" s="2">
        <f t="shared" si="5"/>
        <v>39144</v>
      </c>
      <c r="C80" s="12">
        <f t="shared" si="6"/>
        <v>0.8972222222222223</v>
      </c>
      <c r="D80" s="10">
        <f t="shared" si="7"/>
        <v>162.00964358333334</v>
      </c>
      <c r="E80" s="9">
        <f t="shared" si="8"/>
        <v>0.3709328333333333</v>
      </c>
      <c r="F80" s="9">
        <f t="shared" si="9"/>
        <v>63.03516696</v>
      </c>
    </row>
    <row r="81" spans="1:6" ht="13.5">
      <c r="A81" s="1" t="s">
        <v>521</v>
      </c>
      <c r="B81" s="2">
        <f t="shared" si="5"/>
        <v>39144</v>
      </c>
      <c r="C81" s="12">
        <f t="shared" si="6"/>
        <v>0.897563752276867</v>
      </c>
      <c r="D81" s="10">
        <f t="shared" si="7"/>
        <v>162.0138263888889</v>
      </c>
      <c r="E81" s="9">
        <f t="shared" si="8"/>
        <v>0.3705464722222222</v>
      </c>
      <c r="F81" s="9">
        <f t="shared" si="9"/>
        <v>63.0352819</v>
      </c>
    </row>
    <row r="82" spans="1:6" ht="13.5">
      <c r="A82" s="1" t="s">
        <v>522</v>
      </c>
      <c r="B82" s="2">
        <f t="shared" si="5"/>
        <v>39144</v>
      </c>
      <c r="C82" s="12">
        <f t="shared" si="6"/>
        <v>0.8979166666666667</v>
      </c>
      <c r="D82" s="10">
        <f t="shared" si="7"/>
        <v>162.01800916666667</v>
      </c>
      <c r="E82" s="9">
        <f t="shared" si="8"/>
        <v>0.3701601388888889</v>
      </c>
      <c r="F82" s="9">
        <f t="shared" si="9"/>
        <v>63.03539682</v>
      </c>
    </row>
    <row r="83" spans="1:6" ht="13.5">
      <c r="A83" s="1" t="s">
        <v>523</v>
      </c>
      <c r="B83" s="2">
        <f t="shared" si="5"/>
        <v>39144</v>
      </c>
      <c r="C83" s="12">
        <f t="shared" si="6"/>
        <v>0.8982581967213115</v>
      </c>
      <c r="D83" s="10">
        <f t="shared" si="7"/>
        <v>162.02219194444444</v>
      </c>
      <c r="E83" s="9">
        <f t="shared" si="8"/>
        <v>0.36977377777777776</v>
      </c>
      <c r="F83" s="9">
        <f t="shared" si="9"/>
        <v>63.03551174</v>
      </c>
    </row>
    <row r="84" spans="1:6" ht="13.5">
      <c r="A84" s="1" t="s">
        <v>524</v>
      </c>
      <c r="B84" s="2">
        <f t="shared" si="5"/>
        <v>39144</v>
      </c>
      <c r="C84" s="12">
        <f t="shared" si="6"/>
        <v>0.8986111111111111</v>
      </c>
      <c r="D84" s="10">
        <f t="shared" si="7"/>
        <v>162.02637469444446</v>
      </c>
      <c r="E84" s="9">
        <f t="shared" si="8"/>
        <v>0.36938741666666663</v>
      </c>
      <c r="F84" s="9">
        <f t="shared" si="9"/>
        <v>63.03562665</v>
      </c>
    </row>
    <row r="85" spans="1:6" ht="13.5">
      <c r="A85" s="1" t="s">
        <v>525</v>
      </c>
      <c r="B85" s="2">
        <f t="shared" si="5"/>
        <v>39144</v>
      </c>
      <c r="C85" s="12">
        <f t="shared" si="6"/>
        <v>0.8989526411657559</v>
      </c>
      <c r="D85" s="10">
        <f t="shared" si="7"/>
        <v>162.03055741666668</v>
      </c>
      <c r="E85" s="9">
        <f t="shared" si="8"/>
        <v>0.3690010833333333</v>
      </c>
      <c r="F85" s="9">
        <f t="shared" si="9"/>
        <v>63.03574155</v>
      </c>
    </row>
    <row r="86" spans="1:6" ht="13.5">
      <c r="A86" s="1" t="s">
        <v>526</v>
      </c>
      <c r="B86" s="2">
        <f t="shared" si="5"/>
        <v>39144</v>
      </c>
      <c r="C86" s="12">
        <f t="shared" si="6"/>
        <v>0.8993055555555555</v>
      </c>
      <c r="D86" s="10">
        <f t="shared" si="7"/>
        <v>162.03474013888888</v>
      </c>
      <c r="E86" s="9">
        <f t="shared" si="8"/>
        <v>0.3686147222222222</v>
      </c>
      <c r="F86" s="9">
        <f t="shared" si="9"/>
        <v>63.03585644</v>
      </c>
    </row>
    <row r="87" spans="1:6" ht="13.5">
      <c r="A87" s="1" t="s">
        <v>527</v>
      </c>
      <c r="B87" s="2">
        <f t="shared" si="5"/>
        <v>39144</v>
      </c>
      <c r="C87" s="12">
        <f t="shared" si="6"/>
        <v>0.8996470856102002</v>
      </c>
      <c r="D87" s="10">
        <f t="shared" si="7"/>
        <v>162.0389228611111</v>
      </c>
      <c r="E87" s="9">
        <f t="shared" si="8"/>
        <v>0.36822838888888887</v>
      </c>
      <c r="F87" s="9">
        <f t="shared" si="9"/>
        <v>63.03597132</v>
      </c>
    </row>
    <row r="88" spans="1:6" ht="13.5">
      <c r="A88" s="1" t="s">
        <v>528</v>
      </c>
      <c r="B88" s="2">
        <f t="shared" si="5"/>
        <v>39144</v>
      </c>
      <c r="C88" s="12">
        <f t="shared" si="6"/>
        <v>0.9</v>
      </c>
      <c r="D88" s="10">
        <f t="shared" si="7"/>
        <v>162.04310555555554</v>
      </c>
      <c r="E88" s="9">
        <f t="shared" si="8"/>
        <v>0.36784202777777775</v>
      </c>
      <c r="F88" s="9">
        <f t="shared" si="9"/>
        <v>63.03608619</v>
      </c>
    </row>
    <row r="89" spans="1:6" ht="13.5">
      <c r="A89" s="1" t="s">
        <v>529</v>
      </c>
      <c r="B89" s="2">
        <f aca="true" t="shared" si="10" ref="B89:B152">DATE(FIXED(MID(A89,9,4)),FIXED(MID(A89,4,3)),FIXED(MID(A89,1,3)))</f>
        <v>39144</v>
      </c>
      <c r="C89" s="12">
        <f aca="true" t="shared" si="11" ref="C89:C152">(VALUE(MID(A89,14,2))+VALUE(MID(A89,17,2))/60+VALUE(MID(A89,20,5))/3660)/24</f>
        <v>0.9003415300546448</v>
      </c>
      <c r="D89" s="10">
        <f aca="true" t="shared" si="12" ref="D89:D152">VALUE(MID(A89,27,3))+VALUE(MID(A89,31,2))/60+VALUE(MID(A89,34,7))/3600</f>
        <v>162.04728822222222</v>
      </c>
      <c r="E89" s="9">
        <f aca="true" t="shared" si="13" ref="E89:E152">(VALUE(MID(A89,44,2))+VALUE(MID(A89,47,2))/60+VALUE(MID(A89,50,7))/3600)*(IF(MID(A89,43,1)="-",-1,1))</f>
        <v>0.3674556666666666</v>
      </c>
      <c r="F89" s="9">
        <f aca="true" t="shared" si="14" ref="F89:F152">VALUE(MID(A89,60,11))</f>
        <v>63.03620105</v>
      </c>
    </row>
    <row r="90" spans="1:6" ht="13.5">
      <c r="A90" s="1" t="s">
        <v>530</v>
      </c>
      <c r="B90" s="2">
        <f t="shared" si="10"/>
        <v>39144</v>
      </c>
      <c r="C90" s="12">
        <f t="shared" si="11"/>
        <v>0.9006944444444445</v>
      </c>
      <c r="D90" s="10">
        <f t="shared" si="12"/>
        <v>162.0514708888889</v>
      </c>
      <c r="E90" s="9">
        <f t="shared" si="13"/>
        <v>0.3670693055555555</v>
      </c>
      <c r="F90" s="9">
        <f t="shared" si="14"/>
        <v>63.03631591</v>
      </c>
    </row>
    <row r="91" spans="1:6" ht="13.5">
      <c r="A91" s="1" t="s">
        <v>531</v>
      </c>
      <c r="B91" s="2">
        <f t="shared" si="10"/>
        <v>39144</v>
      </c>
      <c r="C91" s="12">
        <f t="shared" si="11"/>
        <v>0.9010359744990892</v>
      </c>
      <c r="D91" s="10">
        <f t="shared" si="12"/>
        <v>162.05565333333334</v>
      </c>
      <c r="E91" s="9">
        <f t="shared" si="13"/>
        <v>0.3666829722222222</v>
      </c>
      <c r="F91" s="9">
        <f t="shared" si="14"/>
        <v>63.03643076</v>
      </c>
    </row>
    <row r="92" spans="1:6" ht="13.5">
      <c r="A92" s="1" t="s">
        <v>532</v>
      </c>
      <c r="B92" s="2">
        <f t="shared" si="10"/>
        <v>39144</v>
      </c>
      <c r="C92" s="12">
        <f t="shared" si="11"/>
        <v>0.9013888888888889</v>
      </c>
      <c r="D92" s="10">
        <f t="shared" si="12"/>
        <v>162.05983597222223</v>
      </c>
      <c r="E92" s="9">
        <f t="shared" si="13"/>
        <v>0.3662966111111111</v>
      </c>
      <c r="F92" s="9">
        <f t="shared" si="14"/>
        <v>63.03654559</v>
      </c>
    </row>
    <row r="93" spans="1:6" ht="13.5">
      <c r="A93" s="1" t="s">
        <v>533</v>
      </c>
      <c r="B93" s="2">
        <f t="shared" si="10"/>
        <v>39144</v>
      </c>
      <c r="C93" s="12">
        <f t="shared" si="11"/>
        <v>0.9017304189435337</v>
      </c>
      <c r="D93" s="10">
        <f t="shared" si="12"/>
        <v>162.06401858333334</v>
      </c>
      <c r="E93" s="9">
        <f t="shared" si="13"/>
        <v>0.36591025</v>
      </c>
      <c r="F93" s="9">
        <f t="shared" si="14"/>
        <v>63.03666042</v>
      </c>
    </row>
    <row r="94" spans="1:6" ht="13.5">
      <c r="A94" s="1" t="s">
        <v>534</v>
      </c>
      <c r="B94" s="2">
        <f t="shared" si="10"/>
        <v>39144</v>
      </c>
      <c r="C94" s="12">
        <f t="shared" si="11"/>
        <v>0.9020833333333332</v>
      </c>
      <c r="D94" s="10">
        <f t="shared" si="12"/>
        <v>162.06820116666665</v>
      </c>
      <c r="E94" s="9">
        <f t="shared" si="13"/>
        <v>0.36552388888888887</v>
      </c>
      <c r="F94" s="9">
        <f t="shared" si="14"/>
        <v>63.03677524</v>
      </c>
    </row>
    <row r="95" spans="1:6" ht="13.5">
      <c r="A95" s="1" t="s">
        <v>535</v>
      </c>
      <c r="B95" s="2">
        <f t="shared" si="10"/>
        <v>39144</v>
      </c>
      <c r="C95" s="12">
        <f t="shared" si="11"/>
        <v>0.902424863387978</v>
      </c>
      <c r="D95" s="10">
        <f t="shared" si="12"/>
        <v>162.07238375</v>
      </c>
      <c r="E95" s="9">
        <f t="shared" si="13"/>
        <v>0.36513752777777775</v>
      </c>
      <c r="F95" s="9">
        <f t="shared" si="14"/>
        <v>63.03689005</v>
      </c>
    </row>
    <row r="96" spans="1:6" ht="13.5">
      <c r="A96" s="1" t="s">
        <v>536</v>
      </c>
      <c r="B96" s="2">
        <f t="shared" si="10"/>
        <v>39144</v>
      </c>
      <c r="C96" s="12">
        <f t="shared" si="11"/>
        <v>0.9027777777777778</v>
      </c>
      <c r="D96" s="10">
        <f t="shared" si="12"/>
        <v>162.07656633333332</v>
      </c>
      <c r="E96" s="9">
        <f t="shared" si="13"/>
        <v>0.3647511944444444</v>
      </c>
      <c r="F96" s="9">
        <f t="shared" si="14"/>
        <v>63.03700485</v>
      </c>
    </row>
    <row r="97" spans="1:6" ht="13.5">
      <c r="A97" s="1" t="s">
        <v>537</v>
      </c>
      <c r="B97" s="2">
        <f t="shared" si="10"/>
        <v>39144</v>
      </c>
      <c r="C97" s="12">
        <f t="shared" si="11"/>
        <v>0.9031193078324226</v>
      </c>
      <c r="D97" s="10">
        <f t="shared" si="12"/>
        <v>162.08074886111112</v>
      </c>
      <c r="E97" s="9">
        <f t="shared" si="13"/>
        <v>0.3643648333333333</v>
      </c>
      <c r="F97" s="9">
        <f t="shared" si="14"/>
        <v>63.03711965</v>
      </c>
    </row>
    <row r="98" spans="1:6" ht="13.5">
      <c r="A98" s="1" t="s">
        <v>538</v>
      </c>
      <c r="B98" s="2">
        <f t="shared" si="10"/>
        <v>39144</v>
      </c>
      <c r="C98" s="12">
        <f t="shared" si="11"/>
        <v>0.9034722222222222</v>
      </c>
      <c r="D98" s="10">
        <f t="shared" si="12"/>
        <v>162.0849313888889</v>
      </c>
      <c r="E98" s="9">
        <f t="shared" si="13"/>
        <v>0.3639784722222222</v>
      </c>
      <c r="F98" s="9">
        <f t="shared" si="14"/>
        <v>63.03723443</v>
      </c>
    </row>
    <row r="99" spans="1:6" ht="13.5">
      <c r="A99" s="1" t="s">
        <v>539</v>
      </c>
      <c r="B99" s="2">
        <f t="shared" si="10"/>
        <v>39144</v>
      </c>
      <c r="C99" s="12">
        <f t="shared" si="11"/>
        <v>0.903813752276867</v>
      </c>
      <c r="D99" s="10">
        <f t="shared" si="12"/>
        <v>162.0891139166667</v>
      </c>
      <c r="E99" s="9">
        <f t="shared" si="13"/>
        <v>0.3635921111111111</v>
      </c>
      <c r="F99" s="9">
        <f t="shared" si="14"/>
        <v>63.0373492</v>
      </c>
    </row>
    <row r="100" spans="1:6" ht="13.5">
      <c r="A100" s="1" t="s">
        <v>540</v>
      </c>
      <c r="B100" s="2">
        <f t="shared" si="10"/>
        <v>39144</v>
      </c>
      <c r="C100" s="12">
        <f t="shared" si="11"/>
        <v>0.9041666666666667</v>
      </c>
      <c r="D100" s="10">
        <f t="shared" si="12"/>
        <v>162.09329641666667</v>
      </c>
      <c r="E100" s="9">
        <f t="shared" si="13"/>
        <v>0.36320575</v>
      </c>
      <c r="F100" s="9">
        <f t="shared" si="14"/>
        <v>63.03746397</v>
      </c>
    </row>
    <row r="101" spans="1:6" ht="13.5">
      <c r="A101" s="1" t="s">
        <v>967</v>
      </c>
      <c r="B101" s="2">
        <f t="shared" si="10"/>
        <v>39144</v>
      </c>
      <c r="C101" s="12">
        <f t="shared" si="11"/>
        <v>0.9045081967213114</v>
      </c>
      <c r="D101" s="10">
        <f t="shared" si="12"/>
        <v>162.0974789166667</v>
      </c>
      <c r="E101" s="9">
        <f t="shared" si="13"/>
        <v>0.36281938888888887</v>
      </c>
      <c r="F101" s="9">
        <f t="shared" si="14"/>
        <v>63.03757873</v>
      </c>
    </row>
    <row r="102" spans="1:6" ht="13.5">
      <c r="A102" s="1" t="s">
        <v>968</v>
      </c>
      <c r="B102" s="2">
        <f t="shared" si="10"/>
        <v>39144</v>
      </c>
      <c r="C102" s="12">
        <f t="shared" si="11"/>
        <v>0.904861111111111</v>
      </c>
      <c r="D102" s="10">
        <f t="shared" si="12"/>
        <v>162.10166138888889</v>
      </c>
      <c r="E102" s="9">
        <f t="shared" si="13"/>
        <v>0.36243302777777775</v>
      </c>
      <c r="F102" s="9">
        <f t="shared" si="14"/>
        <v>63.03769348</v>
      </c>
    </row>
    <row r="103" spans="1:6" ht="13.5">
      <c r="A103" s="1" t="s">
        <v>969</v>
      </c>
      <c r="B103" s="2">
        <f t="shared" si="10"/>
        <v>39144</v>
      </c>
      <c r="C103" s="12">
        <f t="shared" si="11"/>
        <v>0.9052026411657558</v>
      </c>
      <c r="D103" s="10">
        <f t="shared" si="12"/>
        <v>162.10584383333332</v>
      </c>
      <c r="E103" s="9">
        <f t="shared" si="13"/>
        <v>0.36204666666666663</v>
      </c>
      <c r="F103" s="9">
        <f t="shared" si="14"/>
        <v>63.03780822</v>
      </c>
    </row>
    <row r="104" spans="1:6" ht="13.5">
      <c r="A104" s="1" t="s">
        <v>970</v>
      </c>
      <c r="B104" s="2">
        <f t="shared" si="10"/>
        <v>39144</v>
      </c>
      <c r="C104" s="12">
        <f t="shared" si="11"/>
        <v>0.9055555555555556</v>
      </c>
      <c r="D104" s="10">
        <f t="shared" si="12"/>
        <v>162.11002627777776</v>
      </c>
      <c r="E104" s="9">
        <f t="shared" si="13"/>
        <v>0.3616603055555555</v>
      </c>
      <c r="F104" s="9">
        <f t="shared" si="14"/>
        <v>63.03792295</v>
      </c>
    </row>
    <row r="105" spans="1:6" ht="13.5">
      <c r="A105" s="1" t="s">
        <v>971</v>
      </c>
      <c r="B105" s="2">
        <f t="shared" si="10"/>
        <v>39144</v>
      </c>
      <c r="C105" s="12">
        <f t="shared" si="11"/>
        <v>0.9058970856102003</v>
      </c>
      <c r="D105" s="10">
        <f t="shared" si="12"/>
        <v>162.11420869444444</v>
      </c>
      <c r="E105" s="9">
        <f t="shared" si="13"/>
        <v>0.36127394444444444</v>
      </c>
      <c r="F105" s="9">
        <f t="shared" si="14"/>
        <v>63.03803767</v>
      </c>
    </row>
    <row r="106" spans="1:6" ht="13.5">
      <c r="A106" s="1" t="s">
        <v>972</v>
      </c>
      <c r="B106" s="2">
        <f t="shared" si="10"/>
        <v>39144</v>
      </c>
      <c r="C106" s="12">
        <f t="shared" si="11"/>
        <v>0.90625</v>
      </c>
      <c r="D106" s="10">
        <f t="shared" si="12"/>
        <v>162.11839111111112</v>
      </c>
      <c r="E106" s="9">
        <f t="shared" si="13"/>
        <v>0.3608875833333333</v>
      </c>
      <c r="F106" s="9">
        <f t="shared" si="14"/>
        <v>63.03815238</v>
      </c>
    </row>
    <row r="107" spans="1:6" ht="13.5">
      <c r="A107" s="1" t="s">
        <v>973</v>
      </c>
      <c r="B107" s="2">
        <f t="shared" si="10"/>
        <v>39144</v>
      </c>
      <c r="C107" s="12">
        <f t="shared" si="11"/>
        <v>0.9065915300546448</v>
      </c>
      <c r="D107" s="10">
        <f t="shared" si="12"/>
        <v>162.12257350000002</v>
      </c>
      <c r="E107" s="9">
        <f t="shared" si="13"/>
        <v>0.3605012222222222</v>
      </c>
      <c r="F107" s="9">
        <f t="shared" si="14"/>
        <v>63.03826709</v>
      </c>
    </row>
    <row r="108" spans="1:6" ht="13.5">
      <c r="A108" s="1" t="s">
        <v>974</v>
      </c>
      <c r="B108" s="2">
        <f t="shared" si="10"/>
        <v>39144</v>
      </c>
      <c r="C108" s="12">
        <f t="shared" si="11"/>
        <v>0.9069444444444444</v>
      </c>
      <c r="D108" s="10">
        <f t="shared" si="12"/>
        <v>162.12675569444446</v>
      </c>
      <c r="E108" s="9">
        <f t="shared" si="13"/>
        <v>0.3601148611111111</v>
      </c>
      <c r="F108" s="9">
        <f t="shared" si="14"/>
        <v>63.03838178</v>
      </c>
    </row>
    <row r="109" spans="1:6" ht="13.5">
      <c r="A109" s="1" t="s">
        <v>975</v>
      </c>
      <c r="B109" s="2">
        <f t="shared" si="10"/>
        <v>39144</v>
      </c>
      <c r="C109" s="12">
        <f t="shared" si="11"/>
        <v>0.9072859744990892</v>
      </c>
      <c r="D109" s="10">
        <f t="shared" si="12"/>
        <v>162.13093805555556</v>
      </c>
      <c r="E109" s="9">
        <f t="shared" si="13"/>
        <v>0.35972849999999995</v>
      </c>
      <c r="F109" s="9">
        <f t="shared" si="14"/>
        <v>63.03849647</v>
      </c>
    </row>
    <row r="110" spans="1:6" ht="13.5">
      <c r="A110" s="1" t="s">
        <v>976</v>
      </c>
      <c r="B110" s="2">
        <f t="shared" si="10"/>
        <v>39144</v>
      </c>
      <c r="C110" s="12">
        <f t="shared" si="11"/>
        <v>0.907638888888889</v>
      </c>
      <c r="D110" s="10">
        <f t="shared" si="12"/>
        <v>162.13512041666667</v>
      </c>
      <c r="E110" s="9">
        <f t="shared" si="13"/>
        <v>0.3593421388888889</v>
      </c>
      <c r="F110" s="9">
        <f t="shared" si="14"/>
        <v>63.03861115</v>
      </c>
    </row>
    <row r="111" spans="1:6" ht="13.5">
      <c r="A111" s="1" t="s">
        <v>977</v>
      </c>
      <c r="B111" s="2">
        <f t="shared" si="10"/>
        <v>39144</v>
      </c>
      <c r="C111" s="12">
        <f t="shared" si="11"/>
        <v>0.9079804189435338</v>
      </c>
      <c r="D111" s="10">
        <f t="shared" si="12"/>
        <v>162.13930274999998</v>
      </c>
      <c r="E111" s="9">
        <f t="shared" si="13"/>
        <v>0.35895574999999996</v>
      </c>
      <c r="F111" s="9">
        <f t="shared" si="14"/>
        <v>63.03872582</v>
      </c>
    </row>
    <row r="112" spans="1:6" ht="13.5">
      <c r="A112" s="1" t="s">
        <v>978</v>
      </c>
      <c r="B112" s="2">
        <f t="shared" si="10"/>
        <v>39144</v>
      </c>
      <c r="C112" s="12">
        <f t="shared" si="11"/>
        <v>0.9083333333333333</v>
      </c>
      <c r="D112" s="10">
        <f t="shared" si="12"/>
        <v>162.14348505555554</v>
      </c>
      <c r="E112" s="9">
        <f t="shared" si="13"/>
        <v>0.35856938888888884</v>
      </c>
      <c r="F112" s="9">
        <f t="shared" si="14"/>
        <v>63.03884048</v>
      </c>
    </row>
    <row r="113" spans="1:6" ht="13.5">
      <c r="A113" s="1" t="s">
        <v>979</v>
      </c>
      <c r="B113" s="2">
        <f t="shared" si="10"/>
        <v>39144</v>
      </c>
      <c r="C113" s="12">
        <f t="shared" si="11"/>
        <v>0.9086748633879781</v>
      </c>
      <c r="D113" s="10">
        <f t="shared" si="12"/>
        <v>162.1476673611111</v>
      </c>
      <c r="E113" s="9">
        <f t="shared" si="13"/>
        <v>0.3581830277777778</v>
      </c>
      <c r="F113" s="9">
        <f t="shared" si="14"/>
        <v>63.03895513</v>
      </c>
    </row>
    <row r="114" spans="1:6" ht="13.5">
      <c r="A114" s="1" t="s">
        <v>980</v>
      </c>
      <c r="B114" s="2">
        <f t="shared" si="10"/>
        <v>39144</v>
      </c>
      <c r="C114" s="12">
        <f t="shared" si="11"/>
        <v>0.9090277777777778</v>
      </c>
      <c r="D114" s="10">
        <f t="shared" si="12"/>
        <v>162.1518496388889</v>
      </c>
      <c r="E114" s="9">
        <f t="shared" si="13"/>
        <v>0.35779666666666665</v>
      </c>
      <c r="F114" s="9">
        <f t="shared" si="14"/>
        <v>63.03906977</v>
      </c>
    </row>
    <row r="115" spans="1:6" ht="13.5">
      <c r="A115" s="1" t="s">
        <v>981</v>
      </c>
      <c r="B115" s="2">
        <f t="shared" si="10"/>
        <v>39144</v>
      </c>
      <c r="C115" s="12">
        <f t="shared" si="11"/>
        <v>0.9093693078324225</v>
      </c>
      <c r="D115" s="10">
        <f t="shared" si="12"/>
        <v>162.15603191666668</v>
      </c>
      <c r="E115" s="9">
        <f t="shared" si="13"/>
        <v>0.35741030555555553</v>
      </c>
      <c r="F115" s="9">
        <f t="shared" si="14"/>
        <v>63.0391844</v>
      </c>
    </row>
    <row r="116" spans="1:6" ht="13.5">
      <c r="A116" s="1" t="s">
        <v>982</v>
      </c>
      <c r="B116" s="2">
        <f t="shared" si="10"/>
        <v>39144</v>
      </c>
      <c r="C116" s="12">
        <f t="shared" si="11"/>
        <v>0.9097222222222222</v>
      </c>
      <c r="D116" s="10">
        <f t="shared" si="12"/>
        <v>162.16021416666666</v>
      </c>
      <c r="E116" s="9">
        <f t="shared" si="13"/>
        <v>0.35702391666666666</v>
      </c>
      <c r="F116" s="9">
        <f t="shared" si="14"/>
        <v>63.03929903</v>
      </c>
    </row>
    <row r="117" spans="1:6" ht="13.5">
      <c r="A117" s="1" t="s">
        <v>983</v>
      </c>
      <c r="B117" s="2">
        <f t="shared" si="10"/>
        <v>39144</v>
      </c>
      <c r="C117" s="12">
        <f t="shared" si="11"/>
        <v>0.910063752276867</v>
      </c>
      <c r="D117" s="10">
        <f t="shared" si="12"/>
        <v>162.16439641666668</v>
      </c>
      <c r="E117" s="9">
        <f t="shared" si="13"/>
        <v>0.35663755555555554</v>
      </c>
      <c r="F117" s="9">
        <f t="shared" si="14"/>
        <v>63.03941364</v>
      </c>
    </row>
    <row r="118" spans="1:6" ht="13.5">
      <c r="A118" s="1" t="s">
        <v>984</v>
      </c>
      <c r="B118" s="2">
        <f t="shared" si="10"/>
        <v>39144</v>
      </c>
      <c r="C118" s="12">
        <f t="shared" si="11"/>
        <v>0.9104166666666668</v>
      </c>
      <c r="D118" s="10">
        <f t="shared" si="12"/>
        <v>162.16857863888887</v>
      </c>
      <c r="E118" s="9">
        <f t="shared" si="13"/>
        <v>0.3562511944444444</v>
      </c>
      <c r="F118" s="9">
        <f t="shared" si="14"/>
        <v>63.03952825</v>
      </c>
    </row>
    <row r="119" spans="1:6" ht="13.5">
      <c r="A119" s="1" t="s">
        <v>985</v>
      </c>
      <c r="B119" s="2">
        <f t="shared" si="10"/>
        <v>39144</v>
      </c>
      <c r="C119" s="12">
        <f t="shared" si="11"/>
        <v>0.9107581967213115</v>
      </c>
      <c r="D119" s="10">
        <f t="shared" si="12"/>
        <v>162.1727608333333</v>
      </c>
      <c r="E119" s="9">
        <f t="shared" si="13"/>
        <v>0.35586480555555555</v>
      </c>
      <c r="F119" s="9">
        <f t="shared" si="14"/>
        <v>63.03964285</v>
      </c>
    </row>
    <row r="120" spans="1:6" ht="13.5">
      <c r="A120" s="1" t="s">
        <v>986</v>
      </c>
      <c r="B120" s="2">
        <f t="shared" si="10"/>
        <v>39144</v>
      </c>
      <c r="C120" s="12">
        <f t="shared" si="11"/>
        <v>0.9111111111111111</v>
      </c>
      <c r="D120" s="10">
        <f t="shared" si="12"/>
        <v>162.17694302777778</v>
      </c>
      <c r="E120" s="9">
        <f t="shared" si="13"/>
        <v>0.35547844444444443</v>
      </c>
      <c r="F120" s="9">
        <f t="shared" si="14"/>
        <v>63.03975744</v>
      </c>
    </row>
    <row r="121" spans="1:6" ht="13.5">
      <c r="A121" s="1" t="s">
        <v>987</v>
      </c>
      <c r="B121" s="2">
        <f t="shared" si="10"/>
        <v>39144</v>
      </c>
      <c r="C121" s="12">
        <f t="shared" si="11"/>
        <v>0.9114526411657559</v>
      </c>
      <c r="D121" s="10">
        <f t="shared" si="12"/>
        <v>162.18112522222222</v>
      </c>
      <c r="E121" s="9">
        <f t="shared" si="13"/>
        <v>0.3550920833333333</v>
      </c>
      <c r="F121" s="9">
        <f t="shared" si="14"/>
        <v>63.03987202</v>
      </c>
    </row>
    <row r="122" spans="1:6" ht="13.5">
      <c r="A122" s="1" t="s">
        <v>988</v>
      </c>
      <c r="B122" s="2">
        <f t="shared" si="10"/>
        <v>39144</v>
      </c>
      <c r="C122" s="12">
        <f t="shared" si="11"/>
        <v>0.9118055555555555</v>
      </c>
      <c r="D122" s="10">
        <f t="shared" si="12"/>
        <v>162.18530736111111</v>
      </c>
      <c r="E122" s="9">
        <f t="shared" si="13"/>
        <v>0.35470569444444444</v>
      </c>
      <c r="F122" s="9">
        <f t="shared" si="14"/>
        <v>63.03998659</v>
      </c>
    </row>
    <row r="123" spans="1:6" ht="13.5">
      <c r="A123" s="1" t="s">
        <v>989</v>
      </c>
      <c r="B123" s="2">
        <f t="shared" si="10"/>
        <v>39144</v>
      </c>
      <c r="C123" s="12">
        <f t="shared" si="11"/>
        <v>0.9121470856102003</v>
      </c>
      <c r="D123" s="10">
        <f t="shared" si="12"/>
        <v>162.1894895277778</v>
      </c>
      <c r="E123" s="9">
        <f t="shared" si="13"/>
        <v>0.3543193333333333</v>
      </c>
      <c r="F123" s="9">
        <f t="shared" si="14"/>
        <v>63.04010115</v>
      </c>
    </row>
    <row r="124" spans="1:6" ht="13.5">
      <c r="A124" s="1" t="s">
        <v>990</v>
      </c>
      <c r="B124" s="2">
        <f t="shared" si="10"/>
        <v>39144</v>
      </c>
      <c r="C124" s="12">
        <f t="shared" si="11"/>
        <v>0.9125</v>
      </c>
      <c r="D124" s="10">
        <f t="shared" si="12"/>
        <v>162.19367147222223</v>
      </c>
      <c r="E124" s="9">
        <f t="shared" si="13"/>
        <v>0.3539329722222222</v>
      </c>
      <c r="F124" s="9">
        <f t="shared" si="14"/>
        <v>63.0402157</v>
      </c>
    </row>
    <row r="125" spans="1:6" ht="13.5">
      <c r="A125" s="1" t="s">
        <v>991</v>
      </c>
      <c r="B125" s="2">
        <f t="shared" si="10"/>
        <v>39144</v>
      </c>
      <c r="C125" s="12">
        <f t="shared" si="11"/>
        <v>0.9128415300546447</v>
      </c>
      <c r="D125" s="10">
        <f t="shared" si="12"/>
        <v>162.19785358333334</v>
      </c>
      <c r="E125" s="9">
        <f t="shared" si="13"/>
        <v>0.35354658333333333</v>
      </c>
      <c r="F125" s="9">
        <f t="shared" si="14"/>
        <v>63.04033025</v>
      </c>
    </row>
    <row r="126" spans="1:6" ht="13.5">
      <c r="A126" s="1" t="s">
        <v>992</v>
      </c>
      <c r="B126" s="2">
        <f t="shared" si="10"/>
        <v>39144</v>
      </c>
      <c r="C126" s="12">
        <f t="shared" si="11"/>
        <v>0.9131944444444445</v>
      </c>
      <c r="D126" s="10">
        <f t="shared" si="12"/>
        <v>162.20203566666666</v>
      </c>
      <c r="E126" s="9">
        <f t="shared" si="13"/>
        <v>0.3531602222222222</v>
      </c>
      <c r="F126" s="9">
        <f t="shared" si="14"/>
        <v>63.04044478</v>
      </c>
    </row>
    <row r="127" spans="1:6" ht="13.5">
      <c r="A127" s="1" t="s">
        <v>993</v>
      </c>
      <c r="B127" s="2">
        <f t="shared" si="10"/>
        <v>39144</v>
      </c>
      <c r="C127" s="12">
        <f t="shared" si="11"/>
        <v>0.9135359744990893</v>
      </c>
      <c r="D127" s="10">
        <f t="shared" si="12"/>
        <v>162.20621774999998</v>
      </c>
      <c r="E127" s="9">
        <f t="shared" si="13"/>
        <v>0.3527738333333333</v>
      </c>
      <c r="F127" s="9">
        <f t="shared" si="14"/>
        <v>63.04055931</v>
      </c>
    </row>
    <row r="128" spans="1:6" ht="13.5">
      <c r="A128" s="1" t="s">
        <v>994</v>
      </c>
      <c r="B128" s="2">
        <f t="shared" si="10"/>
        <v>39144</v>
      </c>
      <c r="C128" s="12">
        <f t="shared" si="11"/>
        <v>0.9138888888888889</v>
      </c>
      <c r="D128" s="10">
        <f t="shared" si="12"/>
        <v>162.21039983333333</v>
      </c>
      <c r="E128" s="9">
        <f t="shared" si="13"/>
        <v>0.3523874722222222</v>
      </c>
      <c r="F128" s="9">
        <f t="shared" si="14"/>
        <v>63.04067383</v>
      </c>
    </row>
    <row r="129" spans="1:6" ht="13.5">
      <c r="A129" s="1" t="s">
        <v>995</v>
      </c>
      <c r="B129" s="2">
        <f t="shared" si="10"/>
        <v>39144</v>
      </c>
      <c r="C129" s="12">
        <f t="shared" si="11"/>
        <v>0.9142304189435336</v>
      </c>
      <c r="D129" s="10">
        <f t="shared" si="12"/>
        <v>162.2145818888889</v>
      </c>
      <c r="E129" s="9">
        <f t="shared" si="13"/>
        <v>0.3520010833333333</v>
      </c>
      <c r="F129" s="9">
        <f t="shared" si="14"/>
        <v>63.04078834</v>
      </c>
    </row>
    <row r="130" spans="1:6" ht="13.5">
      <c r="A130" s="1" t="s">
        <v>996</v>
      </c>
      <c r="B130" s="2">
        <f t="shared" si="10"/>
        <v>39144</v>
      </c>
      <c r="C130" s="12">
        <f t="shared" si="11"/>
        <v>0.9145833333333333</v>
      </c>
      <c r="D130" s="10">
        <f t="shared" si="12"/>
        <v>162.21876391666666</v>
      </c>
      <c r="E130" s="9">
        <f t="shared" si="13"/>
        <v>0.3516147222222222</v>
      </c>
      <c r="F130" s="9">
        <f t="shared" si="14"/>
        <v>63.04090284</v>
      </c>
    </row>
    <row r="131" spans="1:6" ht="13.5">
      <c r="A131" s="1" t="s">
        <v>997</v>
      </c>
      <c r="B131" s="2">
        <f t="shared" si="10"/>
        <v>39144</v>
      </c>
      <c r="C131" s="12">
        <f t="shared" si="11"/>
        <v>0.9149248633879781</v>
      </c>
      <c r="D131" s="10">
        <f t="shared" si="12"/>
        <v>162.22294594444443</v>
      </c>
      <c r="E131" s="9">
        <f t="shared" si="13"/>
        <v>0.3512283333333333</v>
      </c>
      <c r="F131" s="9">
        <f t="shared" si="14"/>
        <v>63.04101733</v>
      </c>
    </row>
    <row r="132" spans="1:6" ht="13.5">
      <c r="A132" s="1" t="s">
        <v>998</v>
      </c>
      <c r="B132" s="2">
        <f t="shared" si="10"/>
        <v>39144</v>
      </c>
      <c r="C132" s="12">
        <f t="shared" si="11"/>
        <v>0.9152777777777777</v>
      </c>
      <c r="D132" s="10">
        <f t="shared" si="12"/>
        <v>162.22712794444445</v>
      </c>
      <c r="E132" s="9">
        <f t="shared" si="13"/>
        <v>0.3508419722222222</v>
      </c>
      <c r="F132" s="9">
        <f t="shared" si="14"/>
        <v>63.04113181</v>
      </c>
    </row>
    <row r="133" spans="1:6" ht="13.5">
      <c r="A133" s="1" t="s">
        <v>999</v>
      </c>
      <c r="B133" s="2">
        <f t="shared" si="10"/>
        <v>39144</v>
      </c>
      <c r="C133" s="12">
        <f t="shared" si="11"/>
        <v>0.9156193078324225</v>
      </c>
      <c r="D133" s="10">
        <f t="shared" si="12"/>
        <v>162.23130994444443</v>
      </c>
      <c r="E133" s="9">
        <f t="shared" si="13"/>
        <v>0.3504555833333333</v>
      </c>
      <c r="F133" s="9">
        <f t="shared" si="14"/>
        <v>63.04124629</v>
      </c>
    </row>
    <row r="134" spans="1:6" ht="13.5">
      <c r="A134" s="1" t="s">
        <v>1000</v>
      </c>
      <c r="B134" s="2">
        <f t="shared" si="10"/>
        <v>39144</v>
      </c>
      <c r="C134" s="12">
        <f t="shared" si="11"/>
        <v>0.9159722222222223</v>
      </c>
      <c r="D134" s="10">
        <f t="shared" si="12"/>
        <v>162.23549191666666</v>
      </c>
      <c r="E134" s="9">
        <f t="shared" si="13"/>
        <v>0.3500691944444444</v>
      </c>
      <c r="F134" s="9">
        <f t="shared" si="14"/>
        <v>63.04136075</v>
      </c>
    </row>
    <row r="135" spans="1:6" ht="13.5">
      <c r="A135" s="1" t="s">
        <v>1001</v>
      </c>
      <c r="B135" s="2">
        <f t="shared" si="10"/>
        <v>39144</v>
      </c>
      <c r="C135" s="12">
        <f t="shared" si="11"/>
        <v>0.9163137522768671</v>
      </c>
      <c r="D135" s="10">
        <f t="shared" si="12"/>
        <v>162.2396738888889</v>
      </c>
      <c r="E135" s="9">
        <f t="shared" si="13"/>
        <v>0.34968283333333333</v>
      </c>
      <c r="F135" s="9">
        <f t="shared" si="14"/>
        <v>63.04147521</v>
      </c>
    </row>
    <row r="136" spans="1:6" ht="13.5">
      <c r="A136" s="1" t="s">
        <v>1002</v>
      </c>
      <c r="B136" s="2">
        <f t="shared" si="10"/>
        <v>39144</v>
      </c>
      <c r="C136" s="12">
        <f t="shared" si="11"/>
        <v>0.9166666666666666</v>
      </c>
      <c r="D136" s="10">
        <f t="shared" si="12"/>
        <v>162.24385580555554</v>
      </c>
      <c r="E136" s="9">
        <f t="shared" si="13"/>
        <v>0.3492964444444444</v>
      </c>
      <c r="F136" s="9">
        <f t="shared" si="14"/>
        <v>63.04158965</v>
      </c>
    </row>
    <row r="137" spans="1:6" ht="13.5">
      <c r="A137" s="1" t="s">
        <v>1003</v>
      </c>
      <c r="B137" s="2">
        <f t="shared" si="10"/>
        <v>39144</v>
      </c>
      <c r="C137" s="12">
        <f t="shared" si="11"/>
        <v>0.9170081967213114</v>
      </c>
      <c r="D137" s="10">
        <f t="shared" si="12"/>
        <v>162.24803774999998</v>
      </c>
      <c r="E137" s="9">
        <f t="shared" si="13"/>
        <v>0.3489100833333333</v>
      </c>
      <c r="F137" s="9">
        <f t="shared" si="14"/>
        <v>63.04170409</v>
      </c>
    </row>
    <row r="138" spans="1:6" ht="13.5">
      <c r="A138" s="1" t="s">
        <v>1004</v>
      </c>
      <c r="B138" s="2">
        <f t="shared" si="10"/>
        <v>39144</v>
      </c>
      <c r="C138" s="12">
        <f t="shared" si="11"/>
        <v>0.9173611111111111</v>
      </c>
      <c r="D138" s="10">
        <f t="shared" si="12"/>
        <v>162.25221966666666</v>
      </c>
      <c r="E138" s="9">
        <f t="shared" si="13"/>
        <v>0.3485236944444444</v>
      </c>
      <c r="F138" s="9">
        <f t="shared" si="14"/>
        <v>63.04181852</v>
      </c>
    </row>
    <row r="139" spans="1:6" ht="13.5">
      <c r="A139" s="1" t="s">
        <v>1005</v>
      </c>
      <c r="B139" s="2">
        <f t="shared" si="10"/>
        <v>39144</v>
      </c>
      <c r="C139" s="12">
        <f t="shared" si="11"/>
        <v>0.9177026411657558</v>
      </c>
      <c r="D139" s="10">
        <f t="shared" si="12"/>
        <v>162.25640155555556</v>
      </c>
      <c r="E139" s="9">
        <f t="shared" si="13"/>
        <v>0.34813730555555555</v>
      </c>
      <c r="F139" s="9">
        <f t="shared" si="14"/>
        <v>63.04193294</v>
      </c>
    </row>
    <row r="140" spans="1:6" ht="13.5">
      <c r="A140" s="1" t="s">
        <v>1006</v>
      </c>
      <c r="B140" s="2">
        <f t="shared" si="10"/>
        <v>39144</v>
      </c>
      <c r="C140" s="12">
        <f t="shared" si="11"/>
        <v>0.9180555555555556</v>
      </c>
      <c r="D140" s="10">
        <f t="shared" si="12"/>
        <v>162.26058344444445</v>
      </c>
      <c r="E140" s="9">
        <f t="shared" si="13"/>
        <v>0.34775094444444443</v>
      </c>
      <c r="F140" s="9">
        <f t="shared" si="14"/>
        <v>63.04204735</v>
      </c>
    </row>
    <row r="141" spans="1:6" ht="13.5">
      <c r="A141" s="1" t="s">
        <v>1007</v>
      </c>
      <c r="B141" s="2">
        <f t="shared" si="10"/>
        <v>39144</v>
      </c>
      <c r="C141" s="12">
        <f t="shared" si="11"/>
        <v>0.9183970856102004</v>
      </c>
      <c r="D141" s="10">
        <f t="shared" si="12"/>
        <v>162.2647651388889</v>
      </c>
      <c r="E141" s="9">
        <f t="shared" si="13"/>
        <v>0.34736455555555557</v>
      </c>
      <c r="F141" s="9">
        <f t="shared" si="14"/>
        <v>63.04216176</v>
      </c>
    </row>
    <row r="142" spans="1:6" ht="13.5">
      <c r="A142" s="1" t="s">
        <v>1008</v>
      </c>
      <c r="B142" s="2">
        <f t="shared" si="10"/>
        <v>39144</v>
      </c>
      <c r="C142" s="12">
        <f t="shared" si="11"/>
        <v>0.9187500000000001</v>
      </c>
      <c r="D142" s="10">
        <f t="shared" si="12"/>
        <v>162.26894697222224</v>
      </c>
      <c r="E142" s="9">
        <f t="shared" si="13"/>
        <v>0.34697816666666664</v>
      </c>
      <c r="F142" s="9">
        <f t="shared" si="14"/>
        <v>63.04227615</v>
      </c>
    </row>
    <row r="143" spans="1:6" ht="13.5">
      <c r="A143" s="1" t="s">
        <v>1009</v>
      </c>
      <c r="B143" s="2">
        <f t="shared" si="10"/>
        <v>39144</v>
      </c>
      <c r="C143" s="12">
        <f t="shared" si="11"/>
        <v>0.9190915300546448</v>
      </c>
      <c r="D143" s="10">
        <f t="shared" si="12"/>
        <v>162.27312880555556</v>
      </c>
      <c r="E143" s="9">
        <f t="shared" si="13"/>
        <v>0.3465917777777778</v>
      </c>
      <c r="F143" s="9">
        <f t="shared" si="14"/>
        <v>63.04239053</v>
      </c>
    </row>
    <row r="144" spans="1:6" ht="13.5">
      <c r="A144" s="1" t="s">
        <v>1010</v>
      </c>
      <c r="B144" s="2">
        <f t="shared" si="10"/>
        <v>39144</v>
      </c>
      <c r="C144" s="12">
        <f t="shared" si="11"/>
        <v>0.9194444444444444</v>
      </c>
      <c r="D144" s="10">
        <f t="shared" si="12"/>
        <v>162.2773106388889</v>
      </c>
      <c r="E144" s="9">
        <f t="shared" si="13"/>
        <v>0.34620541666666665</v>
      </c>
      <c r="F144" s="9">
        <f t="shared" si="14"/>
        <v>63.04250491</v>
      </c>
    </row>
    <row r="145" spans="1:6" ht="13.5">
      <c r="A145" s="1" t="s">
        <v>1011</v>
      </c>
      <c r="B145" s="2">
        <f t="shared" si="10"/>
        <v>39144</v>
      </c>
      <c r="C145" s="12">
        <f t="shared" si="11"/>
        <v>0.9197859744990892</v>
      </c>
      <c r="D145" s="10">
        <f t="shared" si="12"/>
        <v>162.28149244444447</v>
      </c>
      <c r="E145" s="9">
        <f t="shared" si="13"/>
        <v>0.34581902777777773</v>
      </c>
      <c r="F145" s="9">
        <f t="shared" si="14"/>
        <v>63.04261928</v>
      </c>
    </row>
    <row r="146" spans="1:6" ht="13.5">
      <c r="A146" s="1" t="s">
        <v>1012</v>
      </c>
      <c r="B146" s="2">
        <f t="shared" si="10"/>
        <v>39144</v>
      </c>
      <c r="C146" s="12">
        <f t="shared" si="11"/>
        <v>0.9201388888888888</v>
      </c>
      <c r="D146" s="10">
        <f t="shared" si="12"/>
        <v>162.2856742222222</v>
      </c>
      <c r="E146" s="9">
        <f t="shared" si="13"/>
        <v>0.34543263888888887</v>
      </c>
      <c r="F146" s="9">
        <f t="shared" si="14"/>
        <v>63.04273364</v>
      </c>
    </row>
    <row r="147" spans="1:6" ht="13.5">
      <c r="A147" s="1" t="s">
        <v>1013</v>
      </c>
      <c r="B147" s="2">
        <f t="shared" si="10"/>
        <v>39144</v>
      </c>
      <c r="C147" s="12">
        <f t="shared" si="11"/>
        <v>0.9204804189435336</v>
      </c>
      <c r="D147" s="10">
        <f t="shared" si="12"/>
        <v>162.289856</v>
      </c>
      <c r="E147" s="9">
        <f t="shared" si="13"/>
        <v>0.34504625</v>
      </c>
      <c r="F147" s="9">
        <f t="shared" si="14"/>
        <v>63.04284799</v>
      </c>
    </row>
    <row r="148" spans="1:6" ht="13.5">
      <c r="A148" s="1" t="s">
        <v>1014</v>
      </c>
      <c r="B148" s="2">
        <f t="shared" si="10"/>
        <v>39144</v>
      </c>
      <c r="C148" s="12">
        <f t="shared" si="11"/>
        <v>0.9208333333333334</v>
      </c>
      <c r="D148" s="10">
        <f t="shared" si="12"/>
        <v>162.29403775</v>
      </c>
      <c r="E148" s="9">
        <f t="shared" si="13"/>
        <v>0.3446598611111111</v>
      </c>
      <c r="F148" s="9">
        <f t="shared" si="14"/>
        <v>63.04296233</v>
      </c>
    </row>
    <row r="149" spans="1:6" ht="13.5">
      <c r="A149" s="1" t="s">
        <v>1015</v>
      </c>
      <c r="B149" s="2">
        <f t="shared" si="10"/>
        <v>39144</v>
      </c>
      <c r="C149" s="12">
        <f t="shared" si="11"/>
        <v>0.9211748633879782</v>
      </c>
      <c r="D149" s="10">
        <f t="shared" si="12"/>
        <v>162.2982195</v>
      </c>
      <c r="E149" s="9">
        <f t="shared" si="13"/>
        <v>0.3442734722222222</v>
      </c>
      <c r="F149" s="9">
        <f t="shared" si="14"/>
        <v>63.04307666</v>
      </c>
    </row>
    <row r="150" spans="1:6" ht="13.5">
      <c r="A150" s="1" t="s">
        <v>1016</v>
      </c>
      <c r="B150" s="2">
        <f t="shared" si="10"/>
        <v>39144</v>
      </c>
      <c r="C150" s="12">
        <f t="shared" si="11"/>
        <v>0.9215277777777778</v>
      </c>
      <c r="D150" s="10">
        <f t="shared" si="12"/>
        <v>162.30240122222224</v>
      </c>
      <c r="E150" s="9">
        <f t="shared" si="13"/>
        <v>0.3438871111111111</v>
      </c>
      <c r="F150" s="9">
        <f t="shared" si="14"/>
        <v>63.04319098</v>
      </c>
    </row>
    <row r="151" spans="1:6" ht="13.5">
      <c r="A151" s="1" t="s">
        <v>1017</v>
      </c>
      <c r="B151" s="2">
        <f t="shared" si="10"/>
        <v>39144</v>
      </c>
      <c r="C151" s="12">
        <f t="shared" si="11"/>
        <v>0.9218693078324226</v>
      </c>
      <c r="D151" s="10">
        <f t="shared" si="12"/>
        <v>162.30658294444444</v>
      </c>
      <c r="E151" s="9">
        <f t="shared" si="13"/>
        <v>0.3435007222222222</v>
      </c>
      <c r="F151" s="9">
        <f t="shared" si="14"/>
        <v>63.04330529</v>
      </c>
    </row>
    <row r="152" spans="1:6" ht="13.5">
      <c r="A152" s="1" t="s">
        <v>1018</v>
      </c>
      <c r="B152" s="2">
        <f t="shared" si="10"/>
        <v>39144</v>
      </c>
      <c r="C152" s="12">
        <f t="shared" si="11"/>
        <v>0.9222222222222222</v>
      </c>
      <c r="D152" s="10">
        <f t="shared" si="12"/>
        <v>162.3107646388889</v>
      </c>
      <c r="E152" s="9">
        <f t="shared" si="13"/>
        <v>0.3431143333333333</v>
      </c>
      <c r="F152" s="9">
        <f t="shared" si="14"/>
        <v>63.0434196</v>
      </c>
    </row>
    <row r="153" spans="1:6" ht="13.5">
      <c r="A153" s="1" t="s">
        <v>1019</v>
      </c>
      <c r="B153" s="2">
        <f aca="true" t="shared" si="15" ref="B153:B216">DATE(FIXED(MID(A153,9,4)),FIXED(MID(A153,4,3)),FIXED(MID(A153,1,3)))</f>
        <v>39144</v>
      </c>
      <c r="C153" s="12">
        <f aca="true" t="shared" si="16" ref="C153:C216">(VALUE(MID(A153,14,2))+VALUE(MID(A153,17,2))/60+VALUE(MID(A153,20,5))/3660)/24</f>
        <v>0.9225637522768669</v>
      </c>
      <c r="D153" s="10">
        <f aca="true" t="shared" si="17" ref="D153:D216">VALUE(MID(A153,27,3))+VALUE(MID(A153,31,2))/60+VALUE(MID(A153,34,7))/3600</f>
        <v>162.31494630555557</v>
      </c>
      <c r="E153" s="9">
        <f aca="true" t="shared" si="18" ref="E153:E216">(VALUE(MID(A153,44,2))+VALUE(MID(A153,47,2))/60+VALUE(MID(A153,50,7))/3600)*(IF(MID(A153,43,1)="-",-1,1))</f>
        <v>0.34272794444444443</v>
      </c>
      <c r="F153" s="9">
        <f aca="true" t="shared" si="19" ref="F153:F216">VALUE(MID(A153,60,11))</f>
        <v>63.0435339</v>
      </c>
    </row>
    <row r="154" spans="1:6" ht="13.5">
      <c r="A154" s="1" t="s">
        <v>1020</v>
      </c>
      <c r="B154" s="2">
        <f t="shared" si="15"/>
        <v>39144</v>
      </c>
      <c r="C154" s="12">
        <f t="shared" si="16"/>
        <v>0.9229166666666666</v>
      </c>
      <c r="D154" s="10">
        <f t="shared" si="17"/>
        <v>162.31912797222222</v>
      </c>
      <c r="E154" s="9">
        <f t="shared" si="18"/>
        <v>0.34234155555555557</v>
      </c>
      <c r="F154" s="9">
        <f t="shared" si="19"/>
        <v>63.04364818</v>
      </c>
    </row>
    <row r="155" spans="1:6" ht="13.5">
      <c r="A155" s="1" t="s">
        <v>1021</v>
      </c>
      <c r="B155" s="2">
        <f t="shared" si="15"/>
        <v>39144</v>
      </c>
      <c r="C155" s="12">
        <f t="shared" si="16"/>
        <v>0.9232581967213114</v>
      </c>
      <c r="D155" s="10">
        <f t="shared" si="17"/>
        <v>162.32330963888887</v>
      </c>
      <c r="E155" s="9">
        <f t="shared" si="18"/>
        <v>0.34195516666666664</v>
      </c>
      <c r="F155" s="9">
        <f t="shared" si="19"/>
        <v>63.04376246</v>
      </c>
    </row>
    <row r="156" spans="1:6" ht="13.5">
      <c r="A156" s="1" t="s">
        <v>1022</v>
      </c>
      <c r="B156" s="2">
        <f t="shared" si="15"/>
        <v>39144</v>
      </c>
      <c r="C156" s="12">
        <f t="shared" si="16"/>
        <v>0.9236111111111112</v>
      </c>
      <c r="D156" s="10">
        <f t="shared" si="17"/>
        <v>162.32749127777777</v>
      </c>
      <c r="E156" s="9">
        <f t="shared" si="18"/>
        <v>0.3415687777777778</v>
      </c>
      <c r="F156" s="9">
        <f t="shared" si="19"/>
        <v>63.04387673</v>
      </c>
    </row>
    <row r="157" spans="1:6" ht="13.5">
      <c r="A157" s="1" t="s">
        <v>1023</v>
      </c>
      <c r="B157" s="2">
        <f t="shared" si="15"/>
        <v>39144</v>
      </c>
      <c r="C157" s="12">
        <f t="shared" si="16"/>
        <v>0.9239526411657559</v>
      </c>
      <c r="D157" s="10">
        <f t="shared" si="17"/>
        <v>162.33167269444445</v>
      </c>
      <c r="E157" s="9">
        <f t="shared" si="18"/>
        <v>0.34118238888888885</v>
      </c>
      <c r="F157" s="9">
        <f t="shared" si="19"/>
        <v>63.04399099</v>
      </c>
    </row>
    <row r="158" spans="1:6" ht="13.5">
      <c r="A158" s="1" t="s">
        <v>1024</v>
      </c>
      <c r="B158" s="2">
        <f t="shared" si="15"/>
        <v>39144</v>
      </c>
      <c r="C158" s="12">
        <f t="shared" si="16"/>
        <v>0.9243055555555556</v>
      </c>
      <c r="D158" s="10">
        <f t="shared" si="17"/>
        <v>162.33585430555556</v>
      </c>
      <c r="E158" s="9">
        <f t="shared" si="18"/>
        <v>0.340796</v>
      </c>
      <c r="F158" s="9">
        <f t="shared" si="19"/>
        <v>63.04410524</v>
      </c>
    </row>
    <row r="159" spans="1:6" ht="13.5">
      <c r="A159" s="1" t="s">
        <v>1025</v>
      </c>
      <c r="B159" s="2">
        <f t="shared" si="15"/>
        <v>39144</v>
      </c>
      <c r="C159" s="12">
        <f t="shared" si="16"/>
        <v>0.9246470856102004</v>
      </c>
      <c r="D159" s="10">
        <f t="shared" si="17"/>
        <v>162.3400358888889</v>
      </c>
      <c r="E159" s="9">
        <f t="shared" si="18"/>
        <v>0.34040961111111107</v>
      </c>
      <c r="F159" s="9">
        <f t="shared" si="19"/>
        <v>63.04421948</v>
      </c>
    </row>
    <row r="160" spans="1:6" ht="13.5">
      <c r="A160" s="1" t="s">
        <v>1026</v>
      </c>
      <c r="B160" s="2">
        <f t="shared" si="15"/>
        <v>39144</v>
      </c>
      <c r="C160" s="12">
        <f t="shared" si="16"/>
        <v>0.9249999999999999</v>
      </c>
      <c r="D160" s="10">
        <f t="shared" si="17"/>
        <v>162.34421747222223</v>
      </c>
      <c r="E160" s="9">
        <f t="shared" si="18"/>
        <v>0.3400232222222222</v>
      </c>
      <c r="F160" s="9">
        <f t="shared" si="19"/>
        <v>63.04433372</v>
      </c>
    </row>
    <row r="161" spans="1:6" ht="13.5">
      <c r="A161" s="1" t="s">
        <v>1027</v>
      </c>
      <c r="B161" s="2">
        <f t="shared" si="15"/>
        <v>39144</v>
      </c>
      <c r="C161" s="12">
        <f t="shared" si="16"/>
        <v>0.9253415300546447</v>
      </c>
      <c r="D161" s="10">
        <f t="shared" si="17"/>
        <v>162.3483990277778</v>
      </c>
      <c r="E161" s="9">
        <f t="shared" si="18"/>
        <v>0.33963683333333333</v>
      </c>
      <c r="F161" s="9">
        <f t="shared" si="19"/>
        <v>63.04444794</v>
      </c>
    </row>
    <row r="162" spans="1:6" ht="13.5">
      <c r="A162" s="1" t="s">
        <v>1028</v>
      </c>
      <c r="B162" s="2">
        <f t="shared" si="15"/>
        <v>39144</v>
      </c>
      <c r="C162" s="12">
        <f t="shared" si="16"/>
        <v>0.9256944444444444</v>
      </c>
      <c r="D162" s="10">
        <f t="shared" si="17"/>
        <v>162.35258055555556</v>
      </c>
      <c r="E162" s="9">
        <f t="shared" si="18"/>
        <v>0.3392504444444444</v>
      </c>
      <c r="F162" s="9">
        <f t="shared" si="19"/>
        <v>63.04456216</v>
      </c>
    </row>
    <row r="163" spans="1:6" ht="13.5">
      <c r="A163" s="1" t="s">
        <v>1029</v>
      </c>
      <c r="B163" s="2">
        <f t="shared" si="15"/>
        <v>39144</v>
      </c>
      <c r="C163" s="12">
        <f t="shared" si="16"/>
        <v>0.9260359744990891</v>
      </c>
      <c r="D163" s="10">
        <f t="shared" si="17"/>
        <v>162.35676208333334</v>
      </c>
      <c r="E163" s="9">
        <f t="shared" si="18"/>
        <v>0.33886405555555554</v>
      </c>
      <c r="F163" s="9">
        <f t="shared" si="19"/>
        <v>63.04467637</v>
      </c>
    </row>
    <row r="164" spans="1:6" ht="13.5">
      <c r="A164" s="1" t="s">
        <v>1030</v>
      </c>
      <c r="B164" s="2">
        <f t="shared" si="15"/>
        <v>39144</v>
      </c>
      <c r="C164" s="12">
        <f t="shared" si="16"/>
        <v>0.9263888888888889</v>
      </c>
      <c r="D164" s="10">
        <f t="shared" si="17"/>
        <v>162.3609436111111</v>
      </c>
      <c r="E164" s="9">
        <f t="shared" si="18"/>
        <v>0.3384776666666666</v>
      </c>
      <c r="F164" s="9">
        <f t="shared" si="19"/>
        <v>63.04479057</v>
      </c>
    </row>
    <row r="165" spans="1:6" ht="13.5">
      <c r="A165" s="1" t="s">
        <v>1031</v>
      </c>
      <c r="B165" s="2">
        <f t="shared" si="15"/>
        <v>39144</v>
      </c>
      <c r="C165" s="12">
        <f t="shared" si="16"/>
        <v>0.9267304189435337</v>
      </c>
      <c r="D165" s="10">
        <f t="shared" si="17"/>
        <v>162.3651251111111</v>
      </c>
      <c r="E165" s="9">
        <f t="shared" si="18"/>
        <v>0.33809127777777775</v>
      </c>
      <c r="F165" s="9">
        <f t="shared" si="19"/>
        <v>63.04490475</v>
      </c>
    </row>
    <row r="166" spans="1:6" ht="13.5">
      <c r="A166" s="1" t="s">
        <v>1032</v>
      </c>
      <c r="B166" s="2">
        <f t="shared" si="15"/>
        <v>39144</v>
      </c>
      <c r="C166" s="12">
        <f t="shared" si="16"/>
        <v>0.9270833333333334</v>
      </c>
      <c r="D166" s="10">
        <f t="shared" si="17"/>
        <v>162.36930658333335</v>
      </c>
      <c r="E166" s="9">
        <f t="shared" si="18"/>
        <v>0.3377048611111111</v>
      </c>
      <c r="F166" s="9">
        <f t="shared" si="19"/>
        <v>63.04501894</v>
      </c>
    </row>
    <row r="167" spans="1:6" ht="13.5">
      <c r="A167" s="1" t="s">
        <v>1033</v>
      </c>
      <c r="B167" s="2">
        <f t="shared" si="15"/>
        <v>39144</v>
      </c>
      <c r="C167" s="12">
        <f t="shared" si="16"/>
        <v>0.9274248633879781</v>
      </c>
      <c r="D167" s="10">
        <f t="shared" si="17"/>
        <v>162.37348805555555</v>
      </c>
      <c r="E167" s="9">
        <f t="shared" si="18"/>
        <v>0.3373184722222222</v>
      </c>
      <c r="F167" s="9">
        <f t="shared" si="19"/>
        <v>63.04513311</v>
      </c>
    </row>
    <row r="168" spans="1:6" ht="13.5">
      <c r="A168" s="1" t="s">
        <v>1034</v>
      </c>
      <c r="B168" s="2">
        <f t="shared" si="15"/>
        <v>39144</v>
      </c>
      <c r="C168" s="12">
        <f t="shared" si="16"/>
        <v>0.9277777777777777</v>
      </c>
      <c r="D168" s="10">
        <f t="shared" si="17"/>
        <v>162.3776695</v>
      </c>
      <c r="E168" s="9">
        <f t="shared" si="18"/>
        <v>0.3369320833333333</v>
      </c>
      <c r="F168" s="9">
        <f t="shared" si="19"/>
        <v>63.04524727</v>
      </c>
    </row>
    <row r="169" spans="1:6" ht="13.5">
      <c r="A169" s="1" t="s">
        <v>1035</v>
      </c>
      <c r="B169" s="2">
        <f t="shared" si="15"/>
        <v>39144</v>
      </c>
      <c r="C169" s="12">
        <f t="shared" si="16"/>
        <v>0.9281193078324225</v>
      </c>
      <c r="D169" s="10">
        <f t="shared" si="17"/>
        <v>162.38185091666668</v>
      </c>
      <c r="E169" s="9">
        <f t="shared" si="18"/>
        <v>0.33654569444444443</v>
      </c>
      <c r="F169" s="9">
        <f t="shared" si="19"/>
        <v>63.04536142</v>
      </c>
    </row>
    <row r="170" spans="1:6" ht="13.5">
      <c r="A170" s="1" t="s">
        <v>1036</v>
      </c>
      <c r="B170" s="2">
        <f t="shared" si="15"/>
        <v>39144</v>
      </c>
      <c r="C170" s="12">
        <f t="shared" si="16"/>
        <v>0.9284722222222223</v>
      </c>
      <c r="D170" s="10">
        <f t="shared" si="17"/>
        <v>162.38603233333333</v>
      </c>
      <c r="E170" s="9">
        <f t="shared" si="18"/>
        <v>0.3361593055555555</v>
      </c>
      <c r="F170" s="9">
        <f t="shared" si="19"/>
        <v>63.04547557</v>
      </c>
    </row>
    <row r="171" spans="1:6" ht="13.5">
      <c r="A171" s="1" t="s">
        <v>1037</v>
      </c>
      <c r="B171" s="2">
        <f t="shared" si="15"/>
        <v>39144</v>
      </c>
      <c r="C171" s="12">
        <f t="shared" si="16"/>
        <v>0.928813752276867</v>
      </c>
      <c r="D171" s="10">
        <f t="shared" si="17"/>
        <v>162.39021375</v>
      </c>
      <c r="E171" s="9">
        <f t="shared" si="18"/>
        <v>0.33577291666666664</v>
      </c>
      <c r="F171" s="9">
        <f t="shared" si="19"/>
        <v>63.0455897</v>
      </c>
    </row>
    <row r="172" spans="1:6" ht="13.5">
      <c r="A172" s="1" t="s">
        <v>1038</v>
      </c>
      <c r="B172" s="2">
        <f t="shared" si="15"/>
        <v>39144</v>
      </c>
      <c r="C172" s="12">
        <f t="shared" si="16"/>
        <v>0.9291666666666667</v>
      </c>
      <c r="D172" s="10">
        <f t="shared" si="17"/>
        <v>162.39439513888888</v>
      </c>
      <c r="E172" s="9">
        <f t="shared" si="18"/>
        <v>0.3353865</v>
      </c>
      <c r="F172" s="9">
        <f t="shared" si="19"/>
        <v>63.04570383</v>
      </c>
    </row>
    <row r="173" spans="1:6" ht="13.5">
      <c r="A173" s="1" t="s">
        <v>1039</v>
      </c>
      <c r="B173" s="2">
        <f t="shared" si="15"/>
        <v>39144</v>
      </c>
      <c r="C173" s="12">
        <f t="shared" si="16"/>
        <v>0.9295081967213115</v>
      </c>
      <c r="D173" s="10">
        <f t="shared" si="17"/>
        <v>162.39857633333332</v>
      </c>
      <c r="E173" s="9">
        <f t="shared" si="18"/>
        <v>0.3350001111111111</v>
      </c>
      <c r="F173" s="9">
        <f t="shared" si="19"/>
        <v>63.04581795</v>
      </c>
    </row>
    <row r="174" spans="1:6" ht="13.5">
      <c r="A174" s="1" t="s">
        <v>1040</v>
      </c>
      <c r="B174" s="2">
        <f t="shared" si="15"/>
        <v>39144</v>
      </c>
      <c r="C174" s="12">
        <f t="shared" si="16"/>
        <v>0.9298611111111111</v>
      </c>
      <c r="D174" s="10">
        <f t="shared" si="17"/>
        <v>162.40275766666667</v>
      </c>
      <c r="E174" s="9">
        <f t="shared" si="18"/>
        <v>0.3346137222222222</v>
      </c>
      <c r="F174" s="9">
        <f t="shared" si="19"/>
        <v>63.04593206</v>
      </c>
    </row>
    <row r="175" spans="1:6" ht="13.5">
      <c r="A175" s="1" t="s">
        <v>1041</v>
      </c>
      <c r="B175" s="2">
        <f t="shared" si="15"/>
        <v>39144</v>
      </c>
      <c r="C175" s="12">
        <f t="shared" si="16"/>
        <v>0.9302026411657559</v>
      </c>
      <c r="D175" s="10">
        <f t="shared" si="17"/>
        <v>162.40693902777778</v>
      </c>
      <c r="E175" s="9">
        <f t="shared" si="18"/>
        <v>0.3342273333333333</v>
      </c>
      <c r="F175" s="9">
        <f t="shared" si="19"/>
        <v>63.04604616</v>
      </c>
    </row>
    <row r="176" spans="1:6" ht="13.5">
      <c r="A176" s="1" t="s">
        <v>1042</v>
      </c>
      <c r="B176" s="2">
        <f t="shared" si="15"/>
        <v>39144</v>
      </c>
      <c r="C176" s="12">
        <f t="shared" si="16"/>
        <v>0.9305555555555555</v>
      </c>
      <c r="D176" s="10">
        <f t="shared" si="17"/>
        <v>162.41112033333334</v>
      </c>
      <c r="E176" s="9">
        <f t="shared" si="18"/>
        <v>0.33384091666666665</v>
      </c>
      <c r="F176" s="9">
        <f t="shared" si="19"/>
        <v>63.04616025</v>
      </c>
    </row>
    <row r="177" spans="1:6" ht="13.5">
      <c r="A177" s="1" t="s">
        <v>1112</v>
      </c>
      <c r="B177" s="2">
        <f t="shared" si="15"/>
        <v>39144</v>
      </c>
      <c r="C177" s="12">
        <f t="shared" si="16"/>
        <v>0.9308970856102002</v>
      </c>
      <c r="D177" s="10">
        <f t="shared" si="17"/>
        <v>162.41530166666666</v>
      </c>
      <c r="E177" s="9">
        <f t="shared" si="18"/>
        <v>0.33345452777777773</v>
      </c>
      <c r="F177" s="9">
        <f t="shared" si="19"/>
        <v>63.04627433</v>
      </c>
    </row>
    <row r="178" spans="1:6" ht="13.5">
      <c r="A178" s="1" t="s">
        <v>1113</v>
      </c>
      <c r="B178" s="2">
        <f t="shared" si="15"/>
        <v>39144</v>
      </c>
      <c r="C178" s="12">
        <f t="shared" si="16"/>
        <v>0.93125</v>
      </c>
      <c r="D178" s="10">
        <f t="shared" si="17"/>
        <v>162.41948294444444</v>
      </c>
      <c r="E178" s="9">
        <f t="shared" si="18"/>
        <v>0.33306813888888886</v>
      </c>
      <c r="F178" s="9">
        <f t="shared" si="19"/>
        <v>63.04638841</v>
      </c>
    </row>
    <row r="179" spans="1:6" ht="13.5">
      <c r="A179" s="1" t="s">
        <v>1114</v>
      </c>
      <c r="B179" s="2">
        <f t="shared" si="15"/>
        <v>39144</v>
      </c>
      <c r="C179" s="12">
        <f t="shared" si="16"/>
        <v>0.9315915300546448</v>
      </c>
      <c r="D179" s="10">
        <f t="shared" si="17"/>
        <v>162.42366422222221</v>
      </c>
      <c r="E179" s="9">
        <f t="shared" si="18"/>
        <v>0.3326817222222222</v>
      </c>
      <c r="F179" s="9">
        <f t="shared" si="19"/>
        <v>63.04650247</v>
      </c>
    </row>
    <row r="180" spans="1:6" ht="13.5">
      <c r="A180" s="1" t="s">
        <v>1115</v>
      </c>
      <c r="B180" s="2">
        <f t="shared" si="15"/>
        <v>39144</v>
      </c>
      <c r="C180" s="12">
        <f t="shared" si="16"/>
        <v>0.9319444444444445</v>
      </c>
      <c r="D180" s="10">
        <f t="shared" si="17"/>
        <v>162.4278455</v>
      </c>
      <c r="E180" s="9">
        <f t="shared" si="18"/>
        <v>0.33229533333333333</v>
      </c>
      <c r="F180" s="9">
        <f t="shared" si="19"/>
        <v>63.04661653</v>
      </c>
    </row>
    <row r="181" spans="1:6" ht="13.5">
      <c r="A181" s="1" t="s">
        <v>1116</v>
      </c>
      <c r="B181" s="2">
        <f t="shared" si="15"/>
        <v>39144</v>
      </c>
      <c r="C181" s="12">
        <f t="shared" si="16"/>
        <v>0.9322859744990892</v>
      </c>
      <c r="D181" s="10">
        <f t="shared" si="17"/>
        <v>162.43202674999998</v>
      </c>
      <c r="E181" s="9">
        <f t="shared" si="18"/>
        <v>0.3319089444444444</v>
      </c>
      <c r="F181" s="9">
        <f t="shared" si="19"/>
        <v>63.04673058</v>
      </c>
    </row>
    <row r="182" spans="1:6" ht="13.5">
      <c r="A182" s="1" t="s">
        <v>1117</v>
      </c>
      <c r="B182" s="2">
        <f t="shared" si="15"/>
        <v>39144</v>
      </c>
      <c r="C182" s="12">
        <f t="shared" si="16"/>
        <v>0.9326388888888889</v>
      </c>
      <c r="D182" s="10">
        <f t="shared" si="17"/>
        <v>162.43620797222223</v>
      </c>
      <c r="E182" s="9">
        <f t="shared" si="18"/>
        <v>0.33152252777777774</v>
      </c>
      <c r="F182" s="9">
        <f t="shared" si="19"/>
        <v>63.04684461</v>
      </c>
    </row>
    <row r="183" spans="1:6" ht="13.5">
      <c r="A183" s="1" t="s">
        <v>1118</v>
      </c>
      <c r="B183" s="2">
        <f t="shared" si="15"/>
        <v>39144</v>
      </c>
      <c r="C183" s="12">
        <f t="shared" si="16"/>
        <v>0.9329804189435337</v>
      </c>
      <c r="D183" s="10">
        <f t="shared" si="17"/>
        <v>162.44038919444444</v>
      </c>
      <c r="E183" s="9">
        <f t="shared" si="18"/>
        <v>0.3311361388888889</v>
      </c>
      <c r="F183" s="9">
        <f t="shared" si="19"/>
        <v>63.04695864</v>
      </c>
    </row>
    <row r="184" spans="1:6" ht="13.5">
      <c r="A184" s="1" t="s">
        <v>1119</v>
      </c>
      <c r="B184" s="2">
        <f t="shared" si="15"/>
        <v>39144</v>
      </c>
      <c r="C184" s="12">
        <f t="shared" si="16"/>
        <v>0.9333333333333332</v>
      </c>
      <c r="D184" s="10">
        <f t="shared" si="17"/>
        <v>162.4445703888889</v>
      </c>
      <c r="E184" s="9">
        <f t="shared" si="18"/>
        <v>0.3307497222222222</v>
      </c>
      <c r="F184" s="9">
        <f t="shared" si="19"/>
        <v>63.04707266</v>
      </c>
    </row>
    <row r="185" spans="1:6" ht="13.5">
      <c r="A185" s="1" t="s">
        <v>1120</v>
      </c>
      <c r="B185" s="2">
        <f t="shared" si="15"/>
        <v>39144</v>
      </c>
      <c r="C185" s="12">
        <f t="shared" si="16"/>
        <v>0.933674863387978</v>
      </c>
      <c r="D185" s="10">
        <f t="shared" si="17"/>
        <v>162.44875158333335</v>
      </c>
      <c r="E185" s="9">
        <f t="shared" si="18"/>
        <v>0.33036333333333334</v>
      </c>
      <c r="F185" s="9">
        <f t="shared" si="19"/>
        <v>63.04718667</v>
      </c>
    </row>
    <row r="186" spans="1:6" ht="13.5">
      <c r="A186" s="1" t="s">
        <v>1121</v>
      </c>
      <c r="B186" s="2">
        <f t="shared" si="15"/>
        <v>39144</v>
      </c>
      <c r="C186" s="12">
        <f t="shared" si="16"/>
        <v>0.9340277777777778</v>
      </c>
      <c r="D186" s="10">
        <f t="shared" si="17"/>
        <v>162.45293275</v>
      </c>
      <c r="E186" s="9">
        <f t="shared" si="18"/>
        <v>0.3299769444444444</v>
      </c>
      <c r="F186" s="9">
        <f t="shared" si="19"/>
        <v>63.04730068</v>
      </c>
    </row>
    <row r="187" spans="1:6" ht="13.5">
      <c r="A187" s="1" t="s">
        <v>1122</v>
      </c>
      <c r="B187" s="2">
        <f t="shared" si="15"/>
        <v>39144</v>
      </c>
      <c r="C187" s="12">
        <f t="shared" si="16"/>
        <v>0.9343693078324226</v>
      </c>
      <c r="D187" s="10">
        <f t="shared" si="17"/>
        <v>162.45711391666666</v>
      </c>
      <c r="E187" s="9">
        <f t="shared" si="18"/>
        <v>0.32959052777777775</v>
      </c>
      <c r="F187" s="9">
        <f t="shared" si="19"/>
        <v>63.04741467</v>
      </c>
    </row>
    <row r="188" spans="1:6" ht="13.5">
      <c r="A188" s="1" t="s">
        <v>1123</v>
      </c>
      <c r="B188" s="2">
        <f t="shared" si="15"/>
        <v>39144</v>
      </c>
      <c r="C188" s="12">
        <f t="shared" si="16"/>
        <v>0.9347222222222222</v>
      </c>
      <c r="D188" s="10">
        <f t="shared" si="17"/>
        <v>162.46129505555555</v>
      </c>
      <c r="E188" s="9">
        <f t="shared" si="18"/>
        <v>0.3292041388888889</v>
      </c>
      <c r="F188" s="9">
        <f t="shared" si="19"/>
        <v>63.04752866</v>
      </c>
    </row>
    <row r="189" spans="1:6" ht="13.5">
      <c r="A189" s="1" t="s">
        <v>1124</v>
      </c>
      <c r="B189" s="2">
        <f t="shared" si="15"/>
        <v>39144</v>
      </c>
      <c r="C189" s="12">
        <f t="shared" si="16"/>
        <v>0.935063752276867</v>
      </c>
      <c r="D189" s="10">
        <f t="shared" si="17"/>
        <v>162.46547616666666</v>
      </c>
      <c r="E189" s="9">
        <f t="shared" si="18"/>
        <v>0.3288177222222222</v>
      </c>
      <c r="F189" s="9">
        <f t="shared" si="19"/>
        <v>63.04764263</v>
      </c>
    </row>
    <row r="190" spans="1:6" ht="13.5">
      <c r="A190" s="1" t="s">
        <v>1125</v>
      </c>
      <c r="B190" s="2">
        <f t="shared" si="15"/>
        <v>39144</v>
      </c>
      <c r="C190" s="12">
        <f t="shared" si="16"/>
        <v>0.9354166666666667</v>
      </c>
      <c r="D190" s="10">
        <f t="shared" si="17"/>
        <v>162.4696571111111</v>
      </c>
      <c r="E190" s="9">
        <f t="shared" si="18"/>
        <v>0.3284313333333333</v>
      </c>
      <c r="F190" s="9">
        <f t="shared" si="19"/>
        <v>63.0477566</v>
      </c>
    </row>
    <row r="191" spans="1:6" ht="13.5">
      <c r="A191" s="1" t="s">
        <v>1126</v>
      </c>
      <c r="B191" s="2">
        <f t="shared" si="15"/>
        <v>39144</v>
      </c>
      <c r="C191" s="12">
        <f t="shared" si="16"/>
        <v>0.9357581967213114</v>
      </c>
      <c r="D191" s="10">
        <f t="shared" si="17"/>
        <v>162.47383819444445</v>
      </c>
      <c r="E191" s="9">
        <f t="shared" si="18"/>
        <v>0.32804491666666663</v>
      </c>
      <c r="F191" s="9">
        <f t="shared" si="19"/>
        <v>63.04787056</v>
      </c>
    </row>
    <row r="192" spans="1:6" ht="13.5">
      <c r="A192" s="1" t="s">
        <v>1127</v>
      </c>
      <c r="B192" s="2">
        <f t="shared" si="15"/>
        <v>39144</v>
      </c>
      <c r="C192" s="12">
        <f t="shared" si="16"/>
        <v>0.936111111111111</v>
      </c>
      <c r="D192" s="10">
        <f t="shared" si="17"/>
        <v>162.47801927777778</v>
      </c>
      <c r="E192" s="9">
        <f t="shared" si="18"/>
        <v>0.32765852777777776</v>
      </c>
      <c r="F192" s="9">
        <f t="shared" si="19"/>
        <v>63.0479845</v>
      </c>
    </row>
    <row r="193" spans="1:6" ht="13.5">
      <c r="A193" s="1" t="s">
        <v>1128</v>
      </c>
      <c r="B193" s="2">
        <f t="shared" si="15"/>
        <v>39144</v>
      </c>
      <c r="C193" s="12">
        <f t="shared" si="16"/>
        <v>0.9364526411657558</v>
      </c>
      <c r="D193" s="10">
        <f t="shared" si="17"/>
        <v>162.48220033333334</v>
      </c>
      <c r="E193" s="9">
        <f t="shared" si="18"/>
        <v>0.3272721111111111</v>
      </c>
      <c r="F193" s="9">
        <f t="shared" si="19"/>
        <v>63.04809844</v>
      </c>
    </row>
    <row r="194" spans="1:6" ht="13.5">
      <c r="A194" s="1" t="s">
        <v>1129</v>
      </c>
      <c r="B194" s="2">
        <f t="shared" si="15"/>
        <v>39144</v>
      </c>
      <c r="C194" s="12">
        <f t="shared" si="16"/>
        <v>0.9368055555555556</v>
      </c>
      <c r="D194" s="10">
        <f t="shared" si="17"/>
        <v>162.48638138888887</v>
      </c>
      <c r="E194" s="9">
        <f t="shared" si="18"/>
        <v>0.32688572222222223</v>
      </c>
      <c r="F194" s="9">
        <f t="shared" si="19"/>
        <v>63.04821238</v>
      </c>
    </row>
    <row r="195" spans="1:6" ht="13.5">
      <c r="A195" s="1" t="s">
        <v>1130</v>
      </c>
      <c r="B195" s="2">
        <f t="shared" si="15"/>
        <v>39144</v>
      </c>
      <c r="C195" s="12">
        <f t="shared" si="16"/>
        <v>0.9371470856102003</v>
      </c>
      <c r="D195" s="10">
        <f t="shared" si="17"/>
        <v>162.49056241666665</v>
      </c>
      <c r="E195" s="9">
        <f t="shared" si="18"/>
        <v>0.32649930555555556</v>
      </c>
      <c r="F195" s="9">
        <f t="shared" si="19"/>
        <v>63.0483263</v>
      </c>
    </row>
    <row r="196" spans="1:6" ht="13.5">
      <c r="A196" s="1" t="s">
        <v>1131</v>
      </c>
      <c r="B196" s="2">
        <f t="shared" si="15"/>
        <v>39144</v>
      </c>
      <c r="C196" s="12">
        <f t="shared" si="16"/>
        <v>0.9375</v>
      </c>
      <c r="D196" s="10">
        <f t="shared" si="17"/>
        <v>162.49474341666667</v>
      </c>
      <c r="E196" s="9">
        <f t="shared" si="18"/>
        <v>0.32611291666666664</v>
      </c>
      <c r="F196" s="9">
        <f t="shared" si="19"/>
        <v>63.04844021</v>
      </c>
    </row>
    <row r="197" spans="1:6" ht="13.5">
      <c r="A197" s="1" t="s">
        <v>1132</v>
      </c>
      <c r="B197" s="2">
        <f t="shared" si="15"/>
        <v>39144</v>
      </c>
      <c r="C197" s="12">
        <f t="shared" si="16"/>
        <v>0.9378415300546448</v>
      </c>
      <c r="D197" s="10">
        <f t="shared" si="17"/>
        <v>162.49892441666665</v>
      </c>
      <c r="E197" s="9">
        <f t="shared" si="18"/>
        <v>0.3257265</v>
      </c>
      <c r="F197" s="9">
        <f t="shared" si="19"/>
        <v>63.04855412</v>
      </c>
    </row>
    <row r="198" spans="1:6" ht="13.5">
      <c r="A198" s="1" t="s">
        <v>1133</v>
      </c>
      <c r="B198" s="2">
        <f t="shared" si="15"/>
        <v>39144</v>
      </c>
      <c r="C198" s="12">
        <f t="shared" si="16"/>
        <v>0.9381944444444444</v>
      </c>
      <c r="D198" s="10">
        <f t="shared" si="17"/>
        <v>162.50310541666667</v>
      </c>
      <c r="E198" s="9">
        <f t="shared" si="18"/>
        <v>0.3253400833333333</v>
      </c>
      <c r="F198" s="9">
        <f t="shared" si="19"/>
        <v>63.04866801</v>
      </c>
    </row>
    <row r="199" spans="1:6" ht="13.5">
      <c r="A199" s="1" t="s">
        <v>1134</v>
      </c>
      <c r="B199" s="2">
        <f t="shared" si="15"/>
        <v>39144</v>
      </c>
      <c r="C199" s="12">
        <f t="shared" si="16"/>
        <v>0.9385359744990892</v>
      </c>
      <c r="D199" s="10">
        <f t="shared" si="17"/>
        <v>162.5072863888889</v>
      </c>
      <c r="E199" s="9">
        <f t="shared" si="18"/>
        <v>0.32495369444444444</v>
      </c>
      <c r="F199" s="9">
        <f t="shared" si="19"/>
        <v>63.0487819</v>
      </c>
    </row>
    <row r="200" spans="1:6" ht="13.5">
      <c r="A200" s="1" t="s">
        <v>1135</v>
      </c>
      <c r="B200" s="2">
        <f t="shared" si="15"/>
        <v>39144</v>
      </c>
      <c r="C200" s="12">
        <f t="shared" si="16"/>
        <v>0.938888888888889</v>
      </c>
      <c r="D200" s="10">
        <f t="shared" si="17"/>
        <v>162.51146733333334</v>
      </c>
      <c r="E200" s="9">
        <f t="shared" si="18"/>
        <v>0.3245672777777778</v>
      </c>
      <c r="F200" s="9">
        <f t="shared" si="19"/>
        <v>63.04889578</v>
      </c>
    </row>
    <row r="201" spans="1:6" ht="13.5">
      <c r="A201" s="1" t="s">
        <v>1136</v>
      </c>
      <c r="B201" s="2">
        <f t="shared" si="15"/>
        <v>39144</v>
      </c>
      <c r="C201" s="12">
        <f t="shared" si="16"/>
        <v>0.9392304189435338</v>
      </c>
      <c r="D201" s="10">
        <f t="shared" si="17"/>
        <v>162.51564827777779</v>
      </c>
      <c r="E201" s="9">
        <f t="shared" si="18"/>
        <v>0.3241808611111111</v>
      </c>
      <c r="F201" s="9">
        <f t="shared" si="19"/>
        <v>63.04900965</v>
      </c>
    </row>
    <row r="202" spans="1:6" ht="13.5">
      <c r="A202" s="1" t="s">
        <v>1137</v>
      </c>
      <c r="B202" s="2">
        <f t="shared" si="15"/>
        <v>39144</v>
      </c>
      <c r="C202" s="12">
        <f t="shared" si="16"/>
        <v>0.9395833333333333</v>
      </c>
      <c r="D202" s="10">
        <f t="shared" si="17"/>
        <v>162.51982919444447</v>
      </c>
      <c r="E202" s="9">
        <f t="shared" si="18"/>
        <v>0.3237944722222222</v>
      </c>
      <c r="F202" s="9">
        <f t="shared" si="19"/>
        <v>63.04912351</v>
      </c>
    </row>
    <row r="203" spans="1:6" ht="13.5">
      <c r="A203" s="1" t="s">
        <v>1138</v>
      </c>
      <c r="B203" s="2">
        <f t="shared" si="15"/>
        <v>39144</v>
      </c>
      <c r="C203" s="12">
        <f t="shared" si="16"/>
        <v>0.9399248633879781</v>
      </c>
      <c r="D203" s="10">
        <f t="shared" si="17"/>
        <v>162.52401011111112</v>
      </c>
      <c r="E203" s="9">
        <f t="shared" si="18"/>
        <v>0.3234080555555555</v>
      </c>
      <c r="F203" s="9">
        <f t="shared" si="19"/>
        <v>63.04923736</v>
      </c>
    </row>
    <row r="204" spans="1:6" ht="13.5">
      <c r="A204" s="1" t="s">
        <v>1139</v>
      </c>
      <c r="B204" s="2">
        <f t="shared" si="15"/>
        <v>39144</v>
      </c>
      <c r="C204" s="12">
        <f t="shared" si="16"/>
        <v>0.9402777777777778</v>
      </c>
      <c r="D204" s="10">
        <f t="shared" si="17"/>
        <v>162.52819100000002</v>
      </c>
      <c r="E204" s="9">
        <f t="shared" si="18"/>
        <v>0.32302163888888885</v>
      </c>
      <c r="F204" s="9">
        <f t="shared" si="19"/>
        <v>63.0493512</v>
      </c>
    </row>
    <row r="205" spans="1:6" ht="13.5">
      <c r="A205" s="1" t="s">
        <v>1140</v>
      </c>
      <c r="B205" s="2">
        <f t="shared" si="15"/>
        <v>39144</v>
      </c>
      <c r="C205" s="12">
        <f t="shared" si="16"/>
        <v>0.9406193078324225</v>
      </c>
      <c r="D205" s="10">
        <f t="shared" si="17"/>
        <v>162.5323718888889</v>
      </c>
      <c r="E205" s="9">
        <f t="shared" si="18"/>
        <v>0.32263525</v>
      </c>
      <c r="F205" s="9">
        <f t="shared" si="19"/>
        <v>63.04946503</v>
      </c>
    </row>
    <row r="206" spans="1:6" ht="13.5">
      <c r="A206" s="1" t="s">
        <v>1141</v>
      </c>
      <c r="B206" s="2">
        <f t="shared" si="15"/>
        <v>39144</v>
      </c>
      <c r="C206" s="12">
        <f t="shared" si="16"/>
        <v>0.9409722222222222</v>
      </c>
      <c r="D206" s="10">
        <f t="shared" si="17"/>
        <v>162.53655275</v>
      </c>
      <c r="E206" s="9">
        <f t="shared" si="18"/>
        <v>0.3222488333333333</v>
      </c>
      <c r="F206" s="9">
        <f t="shared" si="19"/>
        <v>63.04957886</v>
      </c>
    </row>
    <row r="207" spans="1:6" ht="13.5">
      <c r="A207" s="1" t="s">
        <v>1142</v>
      </c>
      <c r="B207" s="2">
        <f t="shared" si="15"/>
        <v>39144</v>
      </c>
      <c r="C207" s="12">
        <f t="shared" si="16"/>
        <v>0.941313752276867</v>
      </c>
      <c r="D207" s="10">
        <f t="shared" si="17"/>
        <v>162.54073341666665</v>
      </c>
      <c r="E207" s="9">
        <f t="shared" si="18"/>
        <v>0.32186241666666665</v>
      </c>
      <c r="F207" s="9">
        <f t="shared" si="19"/>
        <v>63.04969267</v>
      </c>
    </row>
    <row r="208" spans="1:6" ht="13.5">
      <c r="A208" s="1" t="s">
        <v>1143</v>
      </c>
      <c r="B208" s="2">
        <f t="shared" si="15"/>
        <v>39144</v>
      </c>
      <c r="C208" s="12">
        <f t="shared" si="16"/>
        <v>0.9416666666666668</v>
      </c>
      <c r="D208" s="10">
        <f t="shared" si="17"/>
        <v>162.54491425</v>
      </c>
      <c r="E208" s="9">
        <f t="shared" si="18"/>
        <v>0.3214760277777778</v>
      </c>
      <c r="F208" s="9">
        <f t="shared" si="19"/>
        <v>63.04980648</v>
      </c>
    </row>
    <row r="209" spans="1:6" ht="13.5">
      <c r="A209" s="1" t="s">
        <v>1144</v>
      </c>
      <c r="B209" s="2">
        <f t="shared" si="15"/>
        <v>39144</v>
      </c>
      <c r="C209" s="12">
        <f t="shared" si="16"/>
        <v>0.9420081967213115</v>
      </c>
      <c r="D209" s="10">
        <f t="shared" si="17"/>
        <v>162.54909505555554</v>
      </c>
      <c r="E209" s="9">
        <f t="shared" si="18"/>
        <v>0.3210896111111111</v>
      </c>
      <c r="F209" s="9">
        <f t="shared" si="19"/>
        <v>63.04992028</v>
      </c>
    </row>
    <row r="210" spans="1:6" ht="13.5">
      <c r="A210" s="1" t="s">
        <v>1145</v>
      </c>
      <c r="B210" s="2">
        <f t="shared" si="15"/>
        <v>39144</v>
      </c>
      <c r="C210" s="12">
        <f t="shared" si="16"/>
        <v>0.9423611111111111</v>
      </c>
      <c r="D210" s="10">
        <f t="shared" si="17"/>
        <v>162.55327586111113</v>
      </c>
      <c r="E210" s="9">
        <f t="shared" si="18"/>
        <v>0.32070319444444445</v>
      </c>
      <c r="F210" s="9">
        <f t="shared" si="19"/>
        <v>63.05003406</v>
      </c>
    </row>
    <row r="211" spans="1:6" ht="13.5">
      <c r="A211" s="1" t="s">
        <v>1146</v>
      </c>
      <c r="B211" s="2">
        <f t="shared" si="15"/>
        <v>39144</v>
      </c>
      <c r="C211" s="12">
        <f t="shared" si="16"/>
        <v>0.9427026411657559</v>
      </c>
      <c r="D211" s="10">
        <f t="shared" si="17"/>
        <v>162.5574566388889</v>
      </c>
      <c r="E211" s="9">
        <f t="shared" si="18"/>
        <v>0.3203167777777778</v>
      </c>
      <c r="F211" s="9">
        <f t="shared" si="19"/>
        <v>63.05014784</v>
      </c>
    </row>
    <row r="212" spans="1:6" ht="13.5">
      <c r="A212" s="1" t="s">
        <v>1147</v>
      </c>
      <c r="B212" s="2">
        <f t="shared" si="15"/>
        <v>39144</v>
      </c>
      <c r="C212" s="12">
        <f t="shared" si="16"/>
        <v>0.9430555555555555</v>
      </c>
      <c r="D212" s="10">
        <f t="shared" si="17"/>
        <v>162.56163741666668</v>
      </c>
      <c r="E212" s="9">
        <f t="shared" si="18"/>
        <v>0.31993038888888886</v>
      </c>
      <c r="F212" s="9">
        <f t="shared" si="19"/>
        <v>63.05026162</v>
      </c>
    </row>
    <row r="213" spans="1:6" ht="13.5">
      <c r="A213" s="1" t="s">
        <v>1148</v>
      </c>
      <c r="B213" s="2">
        <f t="shared" si="15"/>
        <v>39144</v>
      </c>
      <c r="C213" s="12">
        <f t="shared" si="16"/>
        <v>0.9433970856102003</v>
      </c>
      <c r="D213" s="10">
        <f t="shared" si="17"/>
        <v>162.56581816666667</v>
      </c>
      <c r="E213" s="9">
        <f t="shared" si="18"/>
        <v>0.3195439722222222</v>
      </c>
      <c r="F213" s="9">
        <f t="shared" si="19"/>
        <v>63.05037538</v>
      </c>
    </row>
    <row r="214" spans="1:6" ht="13.5">
      <c r="A214" s="1" t="s">
        <v>1149</v>
      </c>
      <c r="B214" s="2">
        <f t="shared" si="15"/>
        <v>39144</v>
      </c>
      <c r="C214" s="12">
        <f t="shared" si="16"/>
        <v>0.94375</v>
      </c>
      <c r="D214" s="10">
        <f t="shared" si="17"/>
        <v>162.56999891666666</v>
      </c>
      <c r="E214" s="9">
        <f t="shared" si="18"/>
        <v>0.3191575555555555</v>
      </c>
      <c r="F214" s="9">
        <f t="shared" si="19"/>
        <v>63.05048913</v>
      </c>
    </row>
    <row r="215" spans="1:6" ht="13.5">
      <c r="A215" s="1" t="s">
        <v>1150</v>
      </c>
      <c r="B215" s="2">
        <f t="shared" si="15"/>
        <v>39144</v>
      </c>
      <c r="C215" s="12">
        <f t="shared" si="16"/>
        <v>0.9440915300546447</v>
      </c>
      <c r="D215" s="10">
        <f t="shared" si="17"/>
        <v>162.5741796388889</v>
      </c>
      <c r="E215" s="9">
        <f t="shared" si="18"/>
        <v>0.31877113888888886</v>
      </c>
      <c r="F215" s="9">
        <f t="shared" si="19"/>
        <v>63.05060287</v>
      </c>
    </row>
    <row r="216" spans="1:6" ht="13.5">
      <c r="A216" s="1" t="s">
        <v>1151</v>
      </c>
      <c r="B216" s="2">
        <f t="shared" si="15"/>
        <v>39144</v>
      </c>
      <c r="C216" s="12">
        <f t="shared" si="16"/>
        <v>0.9444444444444445</v>
      </c>
      <c r="D216" s="10">
        <f t="shared" si="17"/>
        <v>162.57836033333334</v>
      </c>
      <c r="E216" s="9">
        <f t="shared" si="18"/>
        <v>0.3183847222222222</v>
      </c>
      <c r="F216" s="9">
        <f t="shared" si="19"/>
        <v>63.05071661</v>
      </c>
    </row>
    <row r="217" spans="1:6" ht="13.5">
      <c r="A217" s="1" t="s">
        <v>1152</v>
      </c>
      <c r="B217" s="2">
        <f aca="true" t="shared" si="20" ref="B217:B280">DATE(FIXED(MID(A217,9,4)),FIXED(MID(A217,4,3)),FIXED(MID(A217,1,3)))</f>
        <v>39144</v>
      </c>
      <c r="C217" s="12">
        <f aca="true" t="shared" si="21" ref="C217:C280">(VALUE(MID(A217,14,2))+VALUE(MID(A217,17,2))/60+VALUE(MID(A217,20,5))/3660)/24</f>
        <v>0.9447859744990893</v>
      </c>
      <c r="D217" s="10">
        <f aca="true" t="shared" si="22" ref="D217:D280">VALUE(MID(A217,27,3))+VALUE(MID(A217,31,2))/60+VALUE(MID(A217,34,7))/3600</f>
        <v>162.58254102777778</v>
      </c>
      <c r="E217" s="9">
        <f aca="true" t="shared" si="23" ref="E217:E280">(VALUE(MID(A217,44,2))+VALUE(MID(A217,47,2))/60+VALUE(MID(A217,50,7))/3600)*(IF(MID(A217,43,1)="-",-1,1))</f>
        <v>0.3179983333333333</v>
      </c>
      <c r="F217" s="9">
        <f aca="true" t="shared" si="24" ref="F217:F280">VALUE(MID(A217,60,11))</f>
        <v>63.05083034</v>
      </c>
    </row>
    <row r="218" spans="1:6" ht="13.5">
      <c r="A218" s="1" t="s">
        <v>1153</v>
      </c>
      <c r="B218" s="2">
        <f t="shared" si="20"/>
        <v>39144</v>
      </c>
      <c r="C218" s="12">
        <f t="shared" si="21"/>
        <v>0.9451388888888889</v>
      </c>
      <c r="D218" s="10">
        <f t="shared" si="22"/>
        <v>162.58672172222222</v>
      </c>
      <c r="E218" s="9">
        <f t="shared" si="23"/>
        <v>0.31761191666666666</v>
      </c>
      <c r="F218" s="9">
        <f t="shared" si="24"/>
        <v>63.05094405</v>
      </c>
    </row>
    <row r="219" spans="1:6" ht="13.5">
      <c r="A219" s="1" t="s">
        <v>1154</v>
      </c>
      <c r="B219" s="2">
        <f t="shared" si="20"/>
        <v>39144</v>
      </c>
      <c r="C219" s="12">
        <f t="shared" si="21"/>
        <v>0.9454804189435336</v>
      </c>
      <c r="D219" s="10">
        <f t="shared" si="22"/>
        <v>162.59090236111112</v>
      </c>
      <c r="E219" s="9">
        <f t="shared" si="23"/>
        <v>0.3172255</v>
      </c>
      <c r="F219" s="9">
        <f t="shared" si="24"/>
        <v>63.05105776</v>
      </c>
    </row>
    <row r="220" spans="1:6" ht="13.5">
      <c r="A220" s="1" t="s">
        <v>1155</v>
      </c>
      <c r="B220" s="2">
        <f t="shared" si="20"/>
        <v>39144</v>
      </c>
      <c r="C220" s="12">
        <f t="shared" si="21"/>
        <v>0.9458333333333333</v>
      </c>
      <c r="D220" s="10">
        <f t="shared" si="22"/>
        <v>162.59508302777778</v>
      </c>
      <c r="E220" s="9">
        <f t="shared" si="23"/>
        <v>0.3168390833333333</v>
      </c>
      <c r="F220" s="9">
        <f t="shared" si="24"/>
        <v>63.05117146</v>
      </c>
    </row>
    <row r="221" spans="1:6" ht="13.5">
      <c r="A221" s="1" t="s">
        <v>1156</v>
      </c>
      <c r="B221" s="2">
        <f t="shared" si="20"/>
        <v>39144</v>
      </c>
      <c r="C221" s="12">
        <f t="shared" si="21"/>
        <v>0.9461748633879781</v>
      </c>
      <c r="D221" s="10">
        <f t="shared" si="22"/>
        <v>162.59926363888889</v>
      </c>
      <c r="E221" s="9">
        <f t="shared" si="23"/>
        <v>0.31645266666666666</v>
      </c>
      <c r="F221" s="9">
        <f t="shared" si="24"/>
        <v>63.05128515</v>
      </c>
    </row>
    <row r="222" spans="1:6" ht="13.5">
      <c r="A222" s="1" t="s">
        <v>1157</v>
      </c>
      <c r="B222" s="2">
        <f t="shared" si="20"/>
        <v>39144</v>
      </c>
      <c r="C222" s="12">
        <f t="shared" si="21"/>
        <v>0.9465277777777777</v>
      </c>
      <c r="D222" s="10">
        <f t="shared" si="22"/>
        <v>162.60344427777778</v>
      </c>
      <c r="E222" s="9">
        <f t="shared" si="23"/>
        <v>0.31606625</v>
      </c>
      <c r="F222" s="9">
        <f t="shared" si="24"/>
        <v>63.05139883</v>
      </c>
    </row>
    <row r="223" spans="1:6" ht="13.5">
      <c r="A223" s="1" t="s">
        <v>1158</v>
      </c>
      <c r="B223" s="2">
        <f t="shared" si="20"/>
        <v>39144</v>
      </c>
      <c r="C223" s="12">
        <f t="shared" si="21"/>
        <v>0.9468693078324225</v>
      </c>
      <c r="D223" s="10">
        <f t="shared" si="22"/>
        <v>162.60762469444444</v>
      </c>
      <c r="E223" s="9">
        <f t="shared" si="23"/>
        <v>0.3156798333333333</v>
      </c>
      <c r="F223" s="9">
        <f t="shared" si="24"/>
        <v>63.05151251</v>
      </c>
    </row>
    <row r="224" spans="1:6" ht="13.5">
      <c r="A224" s="1" t="s">
        <v>1159</v>
      </c>
      <c r="B224" s="2">
        <f t="shared" si="20"/>
        <v>39144</v>
      </c>
      <c r="C224" s="12">
        <f t="shared" si="21"/>
        <v>0.9472222222222223</v>
      </c>
      <c r="D224" s="10">
        <f t="shared" si="22"/>
        <v>162.61180527777776</v>
      </c>
      <c r="E224" s="9">
        <f t="shared" si="23"/>
        <v>0.31529341666666666</v>
      </c>
      <c r="F224" s="9">
        <f t="shared" si="24"/>
        <v>63.05162617</v>
      </c>
    </row>
    <row r="225" spans="1:6" ht="13.5">
      <c r="A225" s="1" t="s">
        <v>1160</v>
      </c>
      <c r="B225" s="2">
        <f t="shared" si="20"/>
        <v>39144</v>
      </c>
      <c r="C225" s="12">
        <f t="shared" si="21"/>
        <v>0.9475637522768671</v>
      </c>
      <c r="D225" s="10">
        <f t="shared" si="22"/>
        <v>162.6159858611111</v>
      </c>
      <c r="E225" s="9">
        <f t="shared" si="23"/>
        <v>0.314907</v>
      </c>
      <c r="F225" s="9">
        <f t="shared" si="24"/>
        <v>63.05173982</v>
      </c>
    </row>
    <row r="226" spans="1:6" ht="13.5">
      <c r="A226" s="1" t="s">
        <v>1161</v>
      </c>
      <c r="B226" s="2">
        <f t="shared" si="20"/>
        <v>39144</v>
      </c>
      <c r="C226" s="12">
        <f t="shared" si="21"/>
        <v>0.9479166666666666</v>
      </c>
      <c r="D226" s="10">
        <f t="shared" si="22"/>
        <v>162.62016641666668</v>
      </c>
      <c r="E226" s="9">
        <f t="shared" si="23"/>
        <v>0.3145205833333333</v>
      </c>
      <c r="F226" s="9">
        <f t="shared" si="24"/>
        <v>63.05185347</v>
      </c>
    </row>
    <row r="227" spans="1:6" ht="13.5">
      <c r="A227" s="1" t="s">
        <v>1162</v>
      </c>
      <c r="B227" s="2">
        <f t="shared" si="20"/>
        <v>39144</v>
      </c>
      <c r="C227" s="12">
        <f t="shared" si="21"/>
        <v>0.9482581967213114</v>
      </c>
      <c r="D227" s="10">
        <f t="shared" si="22"/>
        <v>162.62434694444445</v>
      </c>
      <c r="E227" s="9">
        <f t="shared" si="23"/>
        <v>0.31413416666666666</v>
      </c>
      <c r="F227" s="9">
        <f t="shared" si="24"/>
        <v>63.05196711</v>
      </c>
    </row>
    <row r="228" spans="1:6" ht="13.5">
      <c r="A228" s="1" t="s">
        <v>1163</v>
      </c>
      <c r="B228" s="2">
        <f t="shared" si="20"/>
        <v>39144</v>
      </c>
      <c r="C228" s="12">
        <f t="shared" si="21"/>
        <v>0.9486111111111111</v>
      </c>
      <c r="D228" s="10">
        <f t="shared" si="22"/>
        <v>162.62852747222223</v>
      </c>
      <c r="E228" s="9">
        <f t="shared" si="23"/>
        <v>0.3137477777777778</v>
      </c>
      <c r="F228" s="9">
        <f t="shared" si="24"/>
        <v>63.05208074</v>
      </c>
    </row>
    <row r="229" spans="1:6" ht="13.5">
      <c r="A229" s="1" t="s">
        <v>1164</v>
      </c>
      <c r="B229" s="2">
        <f t="shared" si="20"/>
        <v>39144</v>
      </c>
      <c r="C229" s="12">
        <f t="shared" si="21"/>
        <v>0.9489526411657558</v>
      </c>
      <c r="D229" s="10">
        <f t="shared" si="22"/>
        <v>162.63270797222222</v>
      </c>
      <c r="E229" s="9">
        <f t="shared" si="23"/>
        <v>0.3133613611111111</v>
      </c>
      <c r="F229" s="9">
        <f t="shared" si="24"/>
        <v>63.05219435</v>
      </c>
    </row>
    <row r="230" spans="1:6" ht="13.5">
      <c r="A230" s="1" t="s">
        <v>1165</v>
      </c>
      <c r="B230" s="2">
        <f t="shared" si="20"/>
        <v>39144</v>
      </c>
      <c r="C230" s="12">
        <f t="shared" si="21"/>
        <v>0.9493055555555556</v>
      </c>
      <c r="D230" s="10">
        <f t="shared" si="22"/>
        <v>162.6368884722222</v>
      </c>
      <c r="E230" s="9">
        <f t="shared" si="23"/>
        <v>0.31297494444444446</v>
      </c>
      <c r="F230" s="9">
        <f t="shared" si="24"/>
        <v>63.05230797</v>
      </c>
    </row>
    <row r="231" spans="1:6" ht="13.5">
      <c r="A231" s="1" t="s">
        <v>1166</v>
      </c>
      <c r="B231" s="2">
        <f t="shared" si="20"/>
        <v>39144</v>
      </c>
      <c r="C231" s="12">
        <f t="shared" si="21"/>
        <v>0.9496470856102004</v>
      </c>
      <c r="D231" s="10">
        <f t="shared" si="22"/>
        <v>162.64106894444444</v>
      </c>
      <c r="E231" s="9">
        <f t="shared" si="23"/>
        <v>0.3125885277777778</v>
      </c>
      <c r="F231" s="9">
        <f t="shared" si="24"/>
        <v>63.05242157</v>
      </c>
    </row>
    <row r="232" spans="1:6" ht="13.5">
      <c r="A232" s="1" t="s">
        <v>1167</v>
      </c>
      <c r="B232" s="2">
        <f t="shared" si="20"/>
        <v>39144</v>
      </c>
      <c r="C232" s="12">
        <f t="shared" si="21"/>
        <v>0.9500000000000001</v>
      </c>
      <c r="D232" s="10">
        <f t="shared" si="22"/>
        <v>162.64524941666667</v>
      </c>
      <c r="E232" s="9">
        <f t="shared" si="23"/>
        <v>0.3122021111111111</v>
      </c>
      <c r="F232" s="9">
        <f t="shared" si="24"/>
        <v>63.05253516</v>
      </c>
    </row>
    <row r="233" spans="1:6" ht="13.5">
      <c r="A233" s="1" t="s">
        <v>1168</v>
      </c>
      <c r="B233" s="2">
        <f t="shared" si="20"/>
        <v>39144</v>
      </c>
      <c r="C233" s="12">
        <f t="shared" si="21"/>
        <v>0.9503415300546448</v>
      </c>
      <c r="D233" s="10">
        <f t="shared" si="22"/>
        <v>162.64942986111112</v>
      </c>
      <c r="E233" s="9">
        <f t="shared" si="23"/>
        <v>0.31181566666666666</v>
      </c>
      <c r="F233" s="9">
        <f t="shared" si="24"/>
        <v>63.05264874</v>
      </c>
    </row>
    <row r="234" spans="1:6" ht="13.5">
      <c r="A234" s="1" t="s">
        <v>1169</v>
      </c>
      <c r="B234" s="2">
        <f t="shared" si="20"/>
        <v>39144</v>
      </c>
      <c r="C234" s="12">
        <f t="shared" si="21"/>
        <v>0.9506944444444444</v>
      </c>
      <c r="D234" s="10">
        <f t="shared" si="22"/>
        <v>162.65361027777777</v>
      </c>
      <c r="E234" s="9">
        <f t="shared" si="23"/>
        <v>0.31142925</v>
      </c>
      <c r="F234" s="9">
        <f t="shared" si="24"/>
        <v>63.05276232</v>
      </c>
    </row>
    <row r="235" spans="1:6" ht="13.5">
      <c r="A235" s="1" t="s">
        <v>1170</v>
      </c>
      <c r="B235" s="2">
        <f t="shared" si="20"/>
        <v>39144</v>
      </c>
      <c r="C235" s="12">
        <f t="shared" si="21"/>
        <v>0.9510359744990892</v>
      </c>
      <c r="D235" s="10">
        <f t="shared" si="22"/>
        <v>162.65779069444446</v>
      </c>
      <c r="E235" s="9">
        <f t="shared" si="23"/>
        <v>0.3110428333333333</v>
      </c>
      <c r="F235" s="9">
        <f t="shared" si="24"/>
        <v>63.05287588</v>
      </c>
    </row>
    <row r="236" spans="1:6" ht="13.5">
      <c r="A236" s="1" t="s">
        <v>1171</v>
      </c>
      <c r="B236" s="2">
        <f t="shared" si="20"/>
        <v>39144</v>
      </c>
      <c r="C236" s="12">
        <f t="shared" si="21"/>
        <v>0.9513888888888888</v>
      </c>
      <c r="D236" s="10">
        <f t="shared" si="22"/>
        <v>162.66197111111111</v>
      </c>
      <c r="E236" s="9">
        <f t="shared" si="23"/>
        <v>0.31065641666666666</v>
      </c>
      <c r="F236" s="9">
        <f t="shared" si="24"/>
        <v>63.05298944</v>
      </c>
    </row>
    <row r="237" spans="1:6" ht="13.5">
      <c r="A237" s="1" t="s">
        <v>1172</v>
      </c>
      <c r="B237" s="2">
        <f t="shared" si="20"/>
        <v>39144</v>
      </c>
      <c r="C237" s="12">
        <f t="shared" si="21"/>
        <v>0.9517304189435336</v>
      </c>
      <c r="D237" s="10">
        <f t="shared" si="22"/>
        <v>162.66615147222223</v>
      </c>
      <c r="E237" s="9">
        <f t="shared" si="23"/>
        <v>0.31027</v>
      </c>
      <c r="F237" s="9">
        <f t="shared" si="24"/>
        <v>63.05310299</v>
      </c>
    </row>
    <row r="238" spans="1:6" ht="13.5">
      <c r="A238" s="1" t="s">
        <v>1173</v>
      </c>
      <c r="B238" s="2">
        <f t="shared" si="20"/>
        <v>39144</v>
      </c>
      <c r="C238" s="12">
        <f t="shared" si="21"/>
        <v>0.9520833333333334</v>
      </c>
      <c r="D238" s="10">
        <f t="shared" si="22"/>
        <v>162.6703318611111</v>
      </c>
      <c r="E238" s="9">
        <f t="shared" si="23"/>
        <v>0.3098835833333333</v>
      </c>
      <c r="F238" s="9">
        <f t="shared" si="24"/>
        <v>63.05321653</v>
      </c>
    </row>
    <row r="239" spans="1:6" ht="13.5">
      <c r="A239" s="1" t="s">
        <v>1174</v>
      </c>
      <c r="B239" s="2">
        <f t="shared" si="20"/>
        <v>39144</v>
      </c>
      <c r="C239" s="12">
        <f t="shared" si="21"/>
        <v>0.9524248633879782</v>
      </c>
      <c r="D239" s="10">
        <f t="shared" si="22"/>
        <v>162.67451219444445</v>
      </c>
      <c r="E239" s="9">
        <f t="shared" si="23"/>
        <v>0.30949716666666666</v>
      </c>
      <c r="F239" s="9">
        <f t="shared" si="24"/>
        <v>63.05333006</v>
      </c>
    </row>
    <row r="240" spans="1:6" ht="13.5">
      <c r="A240" s="1" t="s">
        <v>1175</v>
      </c>
      <c r="B240" s="2">
        <f t="shared" si="20"/>
        <v>39144</v>
      </c>
      <c r="C240" s="12">
        <f t="shared" si="21"/>
        <v>0.9527777777777778</v>
      </c>
      <c r="D240" s="10">
        <f t="shared" si="22"/>
        <v>162.6786923611111</v>
      </c>
      <c r="E240" s="9">
        <f t="shared" si="23"/>
        <v>0.30911075</v>
      </c>
      <c r="F240" s="9">
        <f t="shared" si="24"/>
        <v>63.05344358</v>
      </c>
    </row>
    <row r="241" spans="1:6" ht="13.5">
      <c r="A241" s="1" t="s">
        <v>1176</v>
      </c>
      <c r="B241" s="2">
        <f t="shared" si="20"/>
        <v>39144</v>
      </c>
      <c r="C241" s="12">
        <f t="shared" si="21"/>
        <v>0.9531193078324226</v>
      </c>
      <c r="D241" s="10">
        <f t="shared" si="22"/>
        <v>162.68287269444443</v>
      </c>
      <c r="E241" s="9">
        <f t="shared" si="23"/>
        <v>0.3087243333333333</v>
      </c>
      <c r="F241" s="9">
        <f t="shared" si="24"/>
        <v>63.05355709</v>
      </c>
    </row>
    <row r="242" spans="1:6" ht="13.5">
      <c r="A242" s="1" t="s">
        <v>1177</v>
      </c>
      <c r="B242" s="2">
        <f t="shared" si="20"/>
        <v>39144</v>
      </c>
      <c r="C242" s="12">
        <f t="shared" si="21"/>
        <v>0.9534722222222222</v>
      </c>
      <c r="D242" s="10">
        <f t="shared" si="22"/>
        <v>162.687053</v>
      </c>
      <c r="E242" s="9">
        <f t="shared" si="23"/>
        <v>0.30833791666666666</v>
      </c>
      <c r="F242" s="9">
        <f t="shared" si="24"/>
        <v>63.05367059</v>
      </c>
    </row>
    <row r="243" spans="1:6" ht="13.5">
      <c r="A243" s="1" t="s">
        <v>1178</v>
      </c>
      <c r="B243" s="2">
        <f t="shared" si="20"/>
        <v>39144</v>
      </c>
      <c r="C243" s="12">
        <f t="shared" si="21"/>
        <v>0.9538137522768669</v>
      </c>
      <c r="D243" s="10">
        <f t="shared" si="22"/>
        <v>162.69123330555556</v>
      </c>
      <c r="E243" s="9">
        <f t="shared" si="23"/>
        <v>0.3079515</v>
      </c>
      <c r="F243" s="9">
        <f t="shared" si="24"/>
        <v>63.05378408</v>
      </c>
    </row>
    <row r="244" spans="1:6" ht="13.5">
      <c r="A244" s="1" t="s">
        <v>1179</v>
      </c>
      <c r="B244" s="2">
        <f t="shared" si="20"/>
        <v>39144</v>
      </c>
      <c r="C244" s="12">
        <f t="shared" si="21"/>
        <v>0.9541666666666666</v>
      </c>
      <c r="D244" s="10">
        <f t="shared" si="22"/>
        <v>162.69541358333333</v>
      </c>
      <c r="E244" s="9">
        <f t="shared" si="23"/>
        <v>0.3075650833333333</v>
      </c>
      <c r="F244" s="9">
        <f t="shared" si="24"/>
        <v>63.05389757</v>
      </c>
    </row>
    <row r="245" spans="1:6" ht="13.5">
      <c r="A245" s="1" t="s">
        <v>1180</v>
      </c>
      <c r="B245" s="2">
        <f t="shared" si="20"/>
        <v>39144</v>
      </c>
      <c r="C245" s="12">
        <f t="shared" si="21"/>
        <v>0.9545081967213114</v>
      </c>
      <c r="D245" s="10">
        <f t="shared" si="22"/>
        <v>162.69959383333332</v>
      </c>
      <c r="E245" s="9">
        <f t="shared" si="23"/>
        <v>0.30717863888888886</v>
      </c>
      <c r="F245" s="9">
        <f t="shared" si="24"/>
        <v>63.05401105</v>
      </c>
    </row>
    <row r="246" spans="1:6" ht="13.5">
      <c r="A246" s="1" t="s">
        <v>1181</v>
      </c>
      <c r="B246" s="2">
        <f t="shared" si="20"/>
        <v>39144</v>
      </c>
      <c r="C246" s="12">
        <f t="shared" si="21"/>
        <v>0.9548611111111112</v>
      </c>
      <c r="D246" s="10">
        <f t="shared" si="22"/>
        <v>162.70377408333331</v>
      </c>
      <c r="E246" s="9">
        <f t="shared" si="23"/>
        <v>0.3067922222222222</v>
      </c>
      <c r="F246" s="9">
        <f t="shared" si="24"/>
        <v>63.05412451</v>
      </c>
    </row>
    <row r="247" spans="1:6" ht="13.5">
      <c r="A247" s="1" t="s">
        <v>1182</v>
      </c>
      <c r="B247" s="2">
        <f t="shared" si="20"/>
        <v>39144</v>
      </c>
      <c r="C247" s="12">
        <f t="shared" si="21"/>
        <v>0.9552026411657559</v>
      </c>
      <c r="D247" s="10">
        <f t="shared" si="22"/>
        <v>162.70795430555555</v>
      </c>
      <c r="E247" s="9">
        <f t="shared" si="23"/>
        <v>0.3064058055555555</v>
      </c>
      <c r="F247" s="9">
        <f t="shared" si="24"/>
        <v>63.05423797</v>
      </c>
    </row>
    <row r="248" spans="1:6" ht="13.5">
      <c r="A248" s="1" t="s">
        <v>1183</v>
      </c>
      <c r="B248" s="2">
        <f t="shared" si="20"/>
        <v>39144</v>
      </c>
      <c r="C248" s="12">
        <f t="shared" si="21"/>
        <v>0.9555555555555556</v>
      </c>
      <c r="D248" s="10">
        <f t="shared" si="22"/>
        <v>162.71213452777778</v>
      </c>
      <c r="E248" s="9">
        <f t="shared" si="23"/>
        <v>0.30601938888888885</v>
      </c>
      <c r="F248" s="9">
        <f t="shared" si="24"/>
        <v>63.05435142</v>
      </c>
    </row>
    <row r="249" spans="1:6" ht="13.5">
      <c r="A249" s="1" t="s">
        <v>1184</v>
      </c>
      <c r="B249" s="2">
        <f t="shared" si="20"/>
        <v>39144</v>
      </c>
      <c r="C249" s="12">
        <f t="shared" si="21"/>
        <v>0.9558970856102004</v>
      </c>
      <c r="D249" s="10">
        <f t="shared" si="22"/>
        <v>162.71631472222222</v>
      </c>
      <c r="E249" s="9">
        <f t="shared" si="23"/>
        <v>0.3056329722222222</v>
      </c>
      <c r="F249" s="9">
        <f t="shared" si="24"/>
        <v>63.05446486</v>
      </c>
    </row>
    <row r="250" spans="1:6" ht="13.5">
      <c r="A250" s="1" t="s">
        <v>1185</v>
      </c>
      <c r="B250" s="2">
        <f t="shared" si="20"/>
        <v>39144</v>
      </c>
      <c r="C250" s="12">
        <f t="shared" si="21"/>
        <v>0.9562499999999999</v>
      </c>
      <c r="D250" s="10">
        <f t="shared" si="22"/>
        <v>162.72049491666667</v>
      </c>
      <c r="E250" s="9">
        <f t="shared" si="23"/>
        <v>0.3052465277777778</v>
      </c>
      <c r="F250" s="9">
        <f t="shared" si="24"/>
        <v>63.05457829</v>
      </c>
    </row>
    <row r="251" spans="1:6" ht="13.5">
      <c r="A251" s="1" t="s">
        <v>1186</v>
      </c>
      <c r="B251" s="2">
        <f t="shared" si="20"/>
        <v>39144</v>
      </c>
      <c r="C251" s="12">
        <f t="shared" si="21"/>
        <v>0.9565915300546447</v>
      </c>
      <c r="D251" s="10">
        <f t="shared" si="22"/>
        <v>162.72467508333332</v>
      </c>
      <c r="E251" s="9">
        <f t="shared" si="23"/>
        <v>0.3048601111111111</v>
      </c>
      <c r="F251" s="9">
        <f t="shared" si="24"/>
        <v>63.05469172</v>
      </c>
    </row>
    <row r="252" spans="1:6" ht="13.5">
      <c r="A252" s="1" t="s">
        <v>671</v>
      </c>
      <c r="B252" s="2">
        <f t="shared" si="20"/>
        <v>39144</v>
      </c>
      <c r="C252" s="12">
        <f t="shared" si="21"/>
        <v>0.9569444444444444</v>
      </c>
      <c r="D252" s="10">
        <f t="shared" si="22"/>
        <v>162.72885525</v>
      </c>
      <c r="E252" s="9">
        <f t="shared" si="23"/>
        <v>0.30447369444444444</v>
      </c>
      <c r="F252" s="9">
        <f t="shared" si="24"/>
        <v>63.05480513</v>
      </c>
    </row>
    <row r="253" spans="1:6" ht="13.5">
      <c r="A253" s="1" t="s">
        <v>672</v>
      </c>
      <c r="B253" s="2">
        <f t="shared" si="20"/>
        <v>39144</v>
      </c>
      <c r="C253" s="12">
        <f t="shared" si="21"/>
        <v>0.9572859744990891</v>
      </c>
      <c r="D253" s="10">
        <f t="shared" si="22"/>
        <v>162.73303538888888</v>
      </c>
      <c r="E253" s="9">
        <f t="shared" si="23"/>
        <v>0.3040872777777778</v>
      </c>
      <c r="F253" s="9">
        <f t="shared" si="24"/>
        <v>63.05491854</v>
      </c>
    </row>
    <row r="254" spans="1:6" ht="13.5">
      <c r="A254" s="1" t="s">
        <v>673</v>
      </c>
      <c r="B254" s="2">
        <f t="shared" si="20"/>
        <v>39144</v>
      </c>
      <c r="C254" s="12">
        <f t="shared" si="21"/>
        <v>0.9576388888888889</v>
      </c>
      <c r="D254" s="10">
        <f t="shared" si="22"/>
        <v>162.7372155</v>
      </c>
      <c r="E254" s="9">
        <f t="shared" si="23"/>
        <v>0.3037008611111111</v>
      </c>
      <c r="F254" s="9">
        <f t="shared" si="24"/>
        <v>63.05503193</v>
      </c>
    </row>
    <row r="255" spans="1:6" ht="13.5">
      <c r="A255" s="1" t="s">
        <v>674</v>
      </c>
      <c r="B255" s="2">
        <f t="shared" si="20"/>
        <v>39144</v>
      </c>
      <c r="C255" s="12">
        <f t="shared" si="21"/>
        <v>0.9579804189435337</v>
      </c>
      <c r="D255" s="10">
        <f t="shared" si="22"/>
        <v>162.7413956111111</v>
      </c>
      <c r="E255" s="9">
        <f t="shared" si="23"/>
        <v>0.30331441666666664</v>
      </c>
      <c r="F255" s="9">
        <f t="shared" si="24"/>
        <v>63.05514532</v>
      </c>
    </row>
    <row r="256" spans="1:6" ht="13.5">
      <c r="A256" s="1" t="s">
        <v>675</v>
      </c>
      <c r="B256" s="2">
        <f t="shared" si="20"/>
        <v>39144</v>
      </c>
      <c r="C256" s="12">
        <f t="shared" si="21"/>
        <v>0.9583333333333334</v>
      </c>
      <c r="D256" s="10">
        <f t="shared" si="22"/>
        <v>162.74557552777776</v>
      </c>
      <c r="E256" s="9">
        <f t="shared" si="23"/>
        <v>0.302928</v>
      </c>
      <c r="F256" s="9">
        <f t="shared" si="24"/>
        <v>63.05525869</v>
      </c>
    </row>
    <row r="257" spans="1:6" ht="13.5">
      <c r="A257" s="1" t="s">
        <v>676</v>
      </c>
      <c r="B257" s="2">
        <f t="shared" si="20"/>
        <v>39144</v>
      </c>
      <c r="C257" s="12">
        <f t="shared" si="21"/>
        <v>0.9586748633879781</v>
      </c>
      <c r="D257" s="10">
        <f t="shared" si="22"/>
        <v>162.74975561111108</v>
      </c>
      <c r="E257" s="9">
        <f t="shared" si="23"/>
        <v>0.3025415833333333</v>
      </c>
      <c r="F257" s="9">
        <f t="shared" si="24"/>
        <v>63.05537206</v>
      </c>
    </row>
    <row r="258" spans="1:6" ht="13.5">
      <c r="A258" s="1" t="s">
        <v>677</v>
      </c>
      <c r="B258" s="2">
        <f t="shared" si="20"/>
        <v>39144</v>
      </c>
      <c r="C258" s="12">
        <f t="shared" si="21"/>
        <v>0.9590277777777777</v>
      </c>
      <c r="D258" s="10">
        <f t="shared" si="22"/>
        <v>162.75393566666668</v>
      </c>
      <c r="E258" s="9">
        <f t="shared" si="23"/>
        <v>0.30215516666666664</v>
      </c>
      <c r="F258" s="9">
        <f t="shared" si="24"/>
        <v>63.05548542</v>
      </c>
    </row>
    <row r="259" spans="1:6" ht="13.5">
      <c r="A259" s="1" t="s">
        <v>678</v>
      </c>
      <c r="B259" s="2">
        <f t="shared" si="20"/>
        <v>39144</v>
      </c>
      <c r="C259" s="12">
        <f t="shared" si="21"/>
        <v>0.9593693078324225</v>
      </c>
      <c r="D259" s="10">
        <f t="shared" si="22"/>
        <v>162.75811572222221</v>
      </c>
      <c r="E259" s="9">
        <f t="shared" si="23"/>
        <v>0.30176872222222223</v>
      </c>
      <c r="F259" s="9">
        <f t="shared" si="24"/>
        <v>63.05559877</v>
      </c>
    </row>
    <row r="260" spans="1:6" ht="13.5">
      <c r="A260" s="1" t="s">
        <v>679</v>
      </c>
      <c r="B260" s="2">
        <f t="shared" si="20"/>
        <v>39144</v>
      </c>
      <c r="C260" s="12">
        <f t="shared" si="21"/>
        <v>0.9597222222222223</v>
      </c>
      <c r="D260" s="10">
        <f t="shared" si="22"/>
        <v>162.76229575</v>
      </c>
      <c r="E260" s="9">
        <f t="shared" si="23"/>
        <v>0.30138230555555556</v>
      </c>
      <c r="F260" s="9">
        <f t="shared" si="24"/>
        <v>63.05571212</v>
      </c>
    </row>
    <row r="261" spans="1:6" ht="13.5">
      <c r="A261" s="1" t="s">
        <v>680</v>
      </c>
      <c r="B261" s="2">
        <f t="shared" si="20"/>
        <v>39144</v>
      </c>
      <c r="C261" s="12">
        <f t="shared" si="21"/>
        <v>0.960063752276867</v>
      </c>
      <c r="D261" s="10">
        <f t="shared" si="22"/>
        <v>162.76647577777777</v>
      </c>
      <c r="E261" s="9">
        <f t="shared" si="23"/>
        <v>0.3009958888888889</v>
      </c>
      <c r="F261" s="9">
        <f t="shared" si="24"/>
        <v>63.05582545</v>
      </c>
    </row>
    <row r="262" spans="1:6" ht="13.5">
      <c r="A262" s="1" t="s">
        <v>681</v>
      </c>
      <c r="B262" s="2">
        <f t="shared" si="20"/>
        <v>39144</v>
      </c>
      <c r="C262" s="12">
        <f t="shared" si="21"/>
        <v>0.9604166666666667</v>
      </c>
      <c r="D262" s="10">
        <f t="shared" si="22"/>
        <v>162.7706557777778</v>
      </c>
      <c r="E262" s="9">
        <f t="shared" si="23"/>
        <v>0.30060944444444443</v>
      </c>
      <c r="F262" s="9">
        <f t="shared" si="24"/>
        <v>63.05593877</v>
      </c>
    </row>
    <row r="263" spans="1:6" ht="13.5">
      <c r="A263" s="1" t="s">
        <v>682</v>
      </c>
      <c r="B263" s="2">
        <f t="shared" si="20"/>
        <v>39144</v>
      </c>
      <c r="C263" s="12">
        <f t="shared" si="21"/>
        <v>0.9607581967213115</v>
      </c>
      <c r="D263" s="10">
        <f t="shared" si="22"/>
        <v>162.77483575000002</v>
      </c>
      <c r="E263" s="9">
        <f t="shared" si="23"/>
        <v>0.30022302777777776</v>
      </c>
      <c r="F263" s="9">
        <f t="shared" si="24"/>
        <v>63.05605209</v>
      </c>
    </row>
    <row r="264" spans="1:6" ht="13.5">
      <c r="A264" s="1" t="s">
        <v>683</v>
      </c>
      <c r="B264" s="2">
        <f t="shared" si="20"/>
        <v>39144</v>
      </c>
      <c r="C264" s="12">
        <f t="shared" si="21"/>
        <v>0.9611111111111111</v>
      </c>
      <c r="D264" s="10">
        <f t="shared" si="22"/>
        <v>162.77901572222223</v>
      </c>
      <c r="E264" s="9">
        <f t="shared" si="23"/>
        <v>0.2998366111111111</v>
      </c>
      <c r="F264" s="9">
        <f t="shared" si="24"/>
        <v>63.0561654</v>
      </c>
    </row>
    <row r="265" spans="1:6" ht="13.5">
      <c r="A265" s="1" t="s">
        <v>684</v>
      </c>
      <c r="B265" s="2">
        <f t="shared" si="20"/>
        <v>39144</v>
      </c>
      <c r="C265" s="12">
        <f t="shared" si="21"/>
        <v>0.9614526411657559</v>
      </c>
      <c r="D265" s="10">
        <f t="shared" si="22"/>
        <v>162.78319566666667</v>
      </c>
      <c r="E265" s="9">
        <f t="shared" si="23"/>
        <v>0.2994501666666667</v>
      </c>
      <c r="F265" s="9">
        <f t="shared" si="24"/>
        <v>63.05627869</v>
      </c>
    </row>
    <row r="266" spans="1:6" ht="13.5">
      <c r="A266" s="1" t="s">
        <v>685</v>
      </c>
      <c r="B266" s="2">
        <f t="shared" si="20"/>
        <v>39144</v>
      </c>
      <c r="C266" s="12">
        <f t="shared" si="21"/>
        <v>0.9618055555555555</v>
      </c>
      <c r="D266" s="10">
        <f t="shared" si="22"/>
        <v>162.78737561111112</v>
      </c>
      <c r="E266" s="9">
        <f t="shared" si="23"/>
        <v>0.29906375</v>
      </c>
      <c r="F266" s="9">
        <f t="shared" si="24"/>
        <v>63.05639198</v>
      </c>
    </row>
    <row r="267" spans="1:6" ht="13.5">
      <c r="A267" s="1" t="s">
        <v>686</v>
      </c>
      <c r="B267" s="2">
        <f t="shared" si="20"/>
        <v>39144</v>
      </c>
      <c r="C267" s="12">
        <f t="shared" si="21"/>
        <v>0.9621470856102002</v>
      </c>
      <c r="D267" s="10">
        <f t="shared" si="22"/>
        <v>162.79155555555556</v>
      </c>
      <c r="E267" s="9">
        <f t="shared" si="23"/>
        <v>0.29867733333333335</v>
      </c>
      <c r="F267" s="9">
        <f t="shared" si="24"/>
        <v>63.05650526</v>
      </c>
    </row>
    <row r="268" spans="1:6" ht="13.5">
      <c r="A268" s="1" t="s">
        <v>687</v>
      </c>
      <c r="B268" s="2">
        <f t="shared" si="20"/>
        <v>39144</v>
      </c>
      <c r="C268" s="12">
        <f t="shared" si="21"/>
        <v>0.9625</v>
      </c>
      <c r="D268" s="10">
        <f t="shared" si="22"/>
        <v>162.79573544444443</v>
      </c>
      <c r="E268" s="9">
        <f t="shared" si="23"/>
        <v>0.2982908888888889</v>
      </c>
      <c r="F268" s="9">
        <f t="shared" si="24"/>
        <v>63.05661853</v>
      </c>
    </row>
    <row r="269" spans="1:6" ht="13.5">
      <c r="A269" s="1" t="s">
        <v>688</v>
      </c>
      <c r="B269" s="2">
        <f t="shared" si="20"/>
        <v>39144</v>
      </c>
      <c r="C269" s="12">
        <f t="shared" si="21"/>
        <v>0.9628415300546448</v>
      </c>
      <c r="D269" s="10">
        <f t="shared" si="22"/>
        <v>162.79991536111112</v>
      </c>
      <c r="E269" s="9">
        <f t="shared" si="23"/>
        <v>0.2979044722222222</v>
      </c>
      <c r="F269" s="9">
        <f t="shared" si="24"/>
        <v>63.0567318</v>
      </c>
    </row>
    <row r="270" spans="1:6" ht="13.5">
      <c r="A270" s="1" t="s">
        <v>689</v>
      </c>
      <c r="B270" s="2">
        <f t="shared" si="20"/>
        <v>39144</v>
      </c>
      <c r="C270" s="12">
        <f t="shared" si="21"/>
        <v>0.9631944444444445</v>
      </c>
      <c r="D270" s="10">
        <f t="shared" si="22"/>
        <v>162.80409522222223</v>
      </c>
      <c r="E270" s="9">
        <f t="shared" si="23"/>
        <v>0.29751805555555555</v>
      </c>
      <c r="F270" s="9">
        <f t="shared" si="24"/>
        <v>63.05684505</v>
      </c>
    </row>
    <row r="271" spans="1:6" ht="13.5">
      <c r="A271" s="1" t="s">
        <v>690</v>
      </c>
      <c r="B271" s="2">
        <f t="shared" si="20"/>
        <v>39144</v>
      </c>
      <c r="C271" s="12">
        <f t="shared" si="21"/>
        <v>0.9635359744990892</v>
      </c>
      <c r="D271" s="10">
        <f t="shared" si="22"/>
        <v>162.80827508333334</v>
      </c>
      <c r="E271" s="9">
        <f t="shared" si="23"/>
        <v>0.2971316111111111</v>
      </c>
      <c r="F271" s="9">
        <f t="shared" si="24"/>
        <v>63.05695829</v>
      </c>
    </row>
    <row r="272" spans="1:6" ht="13.5">
      <c r="A272" s="1" t="s">
        <v>691</v>
      </c>
      <c r="B272" s="2">
        <f t="shared" si="20"/>
        <v>39144</v>
      </c>
      <c r="C272" s="12">
        <f t="shared" si="21"/>
        <v>0.9638888888888889</v>
      </c>
      <c r="D272" s="10">
        <f t="shared" si="22"/>
        <v>162.81245494444445</v>
      </c>
      <c r="E272" s="9">
        <f t="shared" si="23"/>
        <v>0.2967451944444444</v>
      </c>
      <c r="F272" s="9">
        <f t="shared" si="24"/>
        <v>63.05707153</v>
      </c>
    </row>
    <row r="273" spans="1:6" ht="13.5">
      <c r="A273" s="1" t="s">
        <v>692</v>
      </c>
      <c r="B273" s="2">
        <f t="shared" si="20"/>
        <v>39144</v>
      </c>
      <c r="C273" s="12">
        <f t="shared" si="21"/>
        <v>0.9642304189435337</v>
      </c>
      <c r="D273" s="10">
        <f t="shared" si="22"/>
        <v>162.81663458333335</v>
      </c>
      <c r="E273" s="9">
        <f t="shared" si="23"/>
        <v>0.29635875</v>
      </c>
      <c r="F273" s="9">
        <f t="shared" si="24"/>
        <v>63.05718475</v>
      </c>
    </row>
    <row r="274" spans="1:6" ht="13.5">
      <c r="A274" s="1" t="s">
        <v>693</v>
      </c>
      <c r="B274" s="2">
        <f t="shared" si="20"/>
        <v>39144</v>
      </c>
      <c r="C274" s="12">
        <f t="shared" si="21"/>
        <v>0.9645833333333332</v>
      </c>
      <c r="D274" s="10">
        <f t="shared" si="22"/>
        <v>162.82081441666665</v>
      </c>
      <c r="E274" s="9">
        <f t="shared" si="23"/>
        <v>0.29597233333333334</v>
      </c>
      <c r="F274" s="9">
        <f t="shared" si="24"/>
        <v>63.05729797</v>
      </c>
    </row>
    <row r="275" spans="1:6" ht="13.5">
      <c r="A275" s="1" t="s">
        <v>694</v>
      </c>
      <c r="B275" s="2">
        <f t="shared" si="20"/>
        <v>39144</v>
      </c>
      <c r="C275" s="12">
        <f t="shared" si="21"/>
        <v>0.964924863387978</v>
      </c>
      <c r="D275" s="10">
        <f t="shared" si="22"/>
        <v>162.82499422222222</v>
      </c>
      <c r="E275" s="9">
        <f t="shared" si="23"/>
        <v>0.29558591666666667</v>
      </c>
      <c r="F275" s="9">
        <f t="shared" si="24"/>
        <v>63.05741118</v>
      </c>
    </row>
    <row r="276" spans="1:6" ht="13.5">
      <c r="A276" s="1" t="s">
        <v>695</v>
      </c>
      <c r="B276" s="2">
        <f t="shared" si="20"/>
        <v>39144</v>
      </c>
      <c r="C276" s="12">
        <f t="shared" si="21"/>
        <v>0.9652777777777778</v>
      </c>
      <c r="D276" s="10">
        <f t="shared" si="22"/>
        <v>162.829174</v>
      </c>
      <c r="E276" s="9">
        <f t="shared" si="23"/>
        <v>0.2951994722222222</v>
      </c>
      <c r="F276" s="9">
        <f t="shared" si="24"/>
        <v>63.05752437</v>
      </c>
    </row>
    <row r="277" spans="1:6" ht="13.5">
      <c r="A277" s="1" t="s">
        <v>696</v>
      </c>
      <c r="B277" s="2">
        <f t="shared" si="20"/>
        <v>39144</v>
      </c>
      <c r="C277" s="12">
        <f t="shared" si="21"/>
        <v>0.9656193078324226</v>
      </c>
      <c r="D277" s="10">
        <f t="shared" si="22"/>
        <v>162.83335377777777</v>
      </c>
      <c r="E277" s="9">
        <f t="shared" si="23"/>
        <v>0.29481305555555554</v>
      </c>
      <c r="F277" s="9">
        <f t="shared" si="24"/>
        <v>63.05763756</v>
      </c>
    </row>
    <row r="278" spans="1:6" ht="13.5">
      <c r="A278" s="1" t="s">
        <v>697</v>
      </c>
      <c r="B278" s="2">
        <f t="shared" si="20"/>
        <v>39144</v>
      </c>
      <c r="C278" s="12">
        <f t="shared" si="21"/>
        <v>0.9659722222222222</v>
      </c>
      <c r="D278" s="10">
        <f t="shared" si="22"/>
        <v>162.8375335277778</v>
      </c>
      <c r="E278" s="9">
        <f t="shared" si="23"/>
        <v>0.2944266111111111</v>
      </c>
      <c r="F278" s="9">
        <f t="shared" si="24"/>
        <v>63.05775075</v>
      </c>
    </row>
    <row r="279" spans="1:6" ht="13.5">
      <c r="A279" s="1" t="s">
        <v>698</v>
      </c>
      <c r="B279" s="2">
        <f t="shared" si="20"/>
        <v>39144</v>
      </c>
      <c r="C279" s="12">
        <f t="shared" si="21"/>
        <v>0.966313752276867</v>
      </c>
      <c r="D279" s="10">
        <f t="shared" si="22"/>
        <v>162.84171327777779</v>
      </c>
      <c r="E279" s="9">
        <f t="shared" si="23"/>
        <v>0.29404019444444446</v>
      </c>
      <c r="F279" s="9">
        <f t="shared" si="24"/>
        <v>63.05786392</v>
      </c>
    </row>
    <row r="280" spans="1:6" ht="13.5">
      <c r="A280" s="1" t="s">
        <v>699</v>
      </c>
      <c r="B280" s="2">
        <f t="shared" si="20"/>
        <v>39144</v>
      </c>
      <c r="C280" s="12">
        <f t="shared" si="21"/>
        <v>0.9666666666666667</v>
      </c>
      <c r="D280" s="10">
        <f t="shared" si="22"/>
        <v>162.84589300000002</v>
      </c>
      <c r="E280" s="9">
        <f t="shared" si="23"/>
        <v>0.29365375</v>
      </c>
      <c r="F280" s="9">
        <f t="shared" si="24"/>
        <v>63.05797708</v>
      </c>
    </row>
    <row r="281" spans="1:6" ht="13.5">
      <c r="A281" s="1" t="s">
        <v>700</v>
      </c>
      <c r="B281" s="2">
        <f aca="true" t="shared" si="25" ref="B281:B344">DATE(FIXED(MID(A281,9,4)),FIXED(MID(A281,4,3)),FIXED(MID(A281,1,3)))</f>
        <v>39144</v>
      </c>
      <c r="C281" s="12">
        <f aca="true" t="shared" si="26" ref="C281:C344">(VALUE(MID(A281,14,2))+VALUE(MID(A281,17,2))/60+VALUE(MID(A281,20,5))/3660)/24</f>
        <v>0.9670081967213114</v>
      </c>
      <c r="D281" s="10">
        <f aca="true" t="shared" si="27" ref="D281:D344">VALUE(MID(A281,27,3))+VALUE(MID(A281,31,2))/60+VALUE(MID(A281,34,7))/3600</f>
        <v>162.85007269444444</v>
      </c>
      <c r="E281" s="9">
        <f aca="true" t="shared" si="28" ref="E281:E344">(VALUE(MID(A281,44,2))+VALUE(MID(A281,47,2))/60+VALUE(MID(A281,50,7))/3600)*(IF(MID(A281,43,1)="-",-1,1))</f>
        <v>0.2932673333333333</v>
      </c>
      <c r="F281" s="9">
        <f aca="true" t="shared" si="29" ref="F281:F344">VALUE(MID(A281,60,11))</f>
        <v>63.05809024</v>
      </c>
    </row>
    <row r="282" spans="1:6" ht="13.5">
      <c r="A282" s="1" t="s">
        <v>701</v>
      </c>
      <c r="B282" s="2">
        <f t="shared" si="25"/>
        <v>39144</v>
      </c>
      <c r="C282" s="12">
        <f t="shared" si="26"/>
        <v>0.967361111111111</v>
      </c>
      <c r="D282" s="10">
        <f t="shared" si="27"/>
        <v>162.85425238888888</v>
      </c>
      <c r="E282" s="9">
        <f t="shared" si="28"/>
        <v>0.29288088888888886</v>
      </c>
      <c r="F282" s="9">
        <f t="shared" si="29"/>
        <v>63.05820338</v>
      </c>
    </row>
    <row r="283" spans="1:6" ht="13.5">
      <c r="A283" s="1" t="s">
        <v>702</v>
      </c>
      <c r="B283" s="2">
        <f t="shared" si="25"/>
        <v>39144</v>
      </c>
      <c r="C283" s="12">
        <f t="shared" si="26"/>
        <v>0.9677026411657558</v>
      </c>
      <c r="D283" s="10">
        <f t="shared" si="27"/>
        <v>162.85843208333333</v>
      </c>
      <c r="E283" s="9">
        <f t="shared" si="28"/>
        <v>0.2924944722222222</v>
      </c>
      <c r="F283" s="9">
        <f t="shared" si="29"/>
        <v>63.05831652</v>
      </c>
    </row>
    <row r="284" spans="1:6" ht="13.5">
      <c r="A284" s="1" t="s">
        <v>703</v>
      </c>
      <c r="B284" s="2">
        <f t="shared" si="25"/>
        <v>39144</v>
      </c>
      <c r="C284" s="12">
        <f t="shared" si="26"/>
        <v>0.9680555555555556</v>
      </c>
      <c r="D284" s="10">
        <f t="shared" si="27"/>
        <v>162.86261174999999</v>
      </c>
      <c r="E284" s="9">
        <f t="shared" si="28"/>
        <v>0.2921080277777778</v>
      </c>
      <c r="F284" s="9">
        <f t="shared" si="29"/>
        <v>63.05842964</v>
      </c>
    </row>
    <row r="285" spans="1:6" ht="13.5">
      <c r="A285" s="1" t="s">
        <v>704</v>
      </c>
      <c r="B285" s="2">
        <f t="shared" si="25"/>
        <v>39144</v>
      </c>
      <c r="C285" s="12">
        <f t="shared" si="26"/>
        <v>0.9683970856102003</v>
      </c>
      <c r="D285" s="10">
        <f t="shared" si="27"/>
        <v>162.86679138888888</v>
      </c>
      <c r="E285" s="9">
        <f t="shared" si="28"/>
        <v>0.2917216111111111</v>
      </c>
      <c r="F285" s="9">
        <f t="shared" si="29"/>
        <v>63.05854276</v>
      </c>
    </row>
    <row r="286" spans="1:6" ht="13.5">
      <c r="A286" s="1" t="s">
        <v>705</v>
      </c>
      <c r="B286" s="2">
        <f t="shared" si="25"/>
        <v>39144</v>
      </c>
      <c r="C286" s="12">
        <f t="shared" si="26"/>
        <v>0.96875</v>
      </c>
      <c r="D286" s="10">
        <f t="shared" si="27"/>
        <v>162.87097102777778</v>
      </c>
      <c r="E286" s="9">
        <f t="shared" si="28"/>
        <v>0.29133516666666665</v>
      </c>
      <c r="F286" s="9">
        <f t="shared" si="29"/>
        <v>63.05865587</v>
      </c>
    </row>
    <row r="287" spans="1:6" ht="13.5">
      <c r="A287" s="1" t="s">
        <v>706</v>
      </c>
      <c r="B287" s="2">
        <f t="shared" si="25"/>
        <v>39144</v>
      </c>
      <c r="C287" s="12">
        <f t="shared" si="26"/>
        <v>0.9690915300546448</v>
      </c>
      <c r="D287" s="10">
        <f t="shared" si="27"/>
        <v>162.8751506388889</v>
      </c>
      <c r="E287" s="9">
        <f t="shared" si="28"/>
        <v>0.29094875</v>
      </c>
      <c r="F287" s="9">
        <f t="shared" si="29"/>
        <v>63.05876897</v>
      </c>
    </row>
    <row r="288" spans="1:6" ht="13.5">
      <c r="A288" s="1" t="s">
        <v>707</v>
      </c>
      <c r="B288" s="2">
        <f t="shared" si="25"/>
        <v>39144</v>
      </c>
      <c r="C288" s="12">
        <f t="shared" si="26"/>
        <v>0.9694444444444444</v>
      </c>
      <c r="D288" s="10">
        <f t="shared" si="27"/>
        <v>162.87933025</v>
      </c>
      <c r="E288" s="9">
        <f t="shared" si="28"/>
        <v>0.29056230555555557</v>
      </c>
      <c r="F288" s="9">
        <f t="shared" si="29"/>
        <v>63.05888207</v>
      </c>
    </row>
    <row r="289" spans="1:6" ht="13.5">
      <c r="A289" s="1" t="s">
        <v>708</v>
      </c>
      <c r="B289" s="2">
        <f t="shared" si="25"/>
        <v>39144</v>
      </c>
      <c r="C289" s="12">
        <f t="shared" si="26"/>
        <v>0.9697859744990892</v>
      </c>
      <c r="D289" s="10">
        <f t="shared" si="27"/>
        <v>162.88350983333333</v>
      </c>
      <c r="E289" s="9">
        <f t="shared" si="28"/>
        <v>0.2901758888888889</v>
      </c>
      <c r="F289" s="9">
        <f t="shared" si="29"/>
        <v>63.05899515</v>
      </c>
    </row>
    <row r="290" spans="1:6" ht="13.5">
      <c r="A290" s="1" t="s">
        <v>1187</v>
      </c>
      <c r="B290" s="2">
        <f t="shared" si="25"/>
        <v>39144</v>
      </c>
      <c r="C290" s="12">
        <f t="shared" si="26"/>
        <v>0.970138888888889</v>
      </c>
      <c r="D290" s="10">
        <f t="shared" si="27"/>
        <v>162.8876892222222</v>
      </c>
      <c r="E290" s="9">
        <f t="shared" si="28"/>
        <v>0.28978944444444443</v>
      </c>
      <c r="F290" s="9">
        <f t="shared" si="29"/>
        <v>63.05910822</v>
      </c>
    </row>
    <row r="291" spans="1:6" ht="13.5">
      <c r="A291" s="1" t="s">
        <v>1188</v>
      </c>
      <c r="B291" s="2">
        <f t="shared" si="25"/>
        <v>39144</v>
      </c>
      <c r="C291" s="12">
        <f t="shared" si="26"/>
        <v>0.9704804189435338</v>
      </c>
      <c r="D291" s="10">
        <f t="shared" si="27"/>
        <v>162.89186877777777</v>
      </c>
      <c r="E291" s="9">
        <f t="shared" si="28"/>
        <v>0.28940302777777777</v>
      </c>
      <c r="F291" s="9">
        <f t="shared" si="29"/>
        <v>63.05922128</v>
      </c>
    </row>
    <row r="292" spans="1:6" ht="13.5">
      <c r="A292" s="1" t="s">
        <v>1189</v>
      </c>
      <c r="B292" s="2">
        <f t="shared" si="25"/>
        <v>39144</v>
      </c>
      <c r="C292" s="12">
        <f t="shared" si="26"/>
        <v>0.9708333333333333</v>
      </c>
      <c r="D292" s="10">
        <f t="shared" si="27"/>
        <v>162.8960483333333</v>
      </c>
      <c r="E292" s="9">
        <f t="shared" si="28"/>
        <v>0.28901658333333335</v>
      </c>
      <c r="F292" s="9">
        <f t="shared" si="29"/>
        <v>63.05933434</v>
      </c>
    </row>
    <row r="293" spans="1:6" ht="13.5">
      <c r="A293" s="1" t="s">
        <v>1190</v>
      </c>
      <c r="B293" s="2">
        <f t="shared" si="25"/>
        <v>39144</v>
      </c>
      <c r="C293" s="12">
        <f t="shared" si="26"/>
        <v>0.9711748633879781</v>
      </c>
      <c r="D293" s="10">
        <f t="shared" si="27"/>
        <v>162.90022786111112</v>
      </c>
      <c r="E293" s="9">
        <f t="shared" si="28"/>
        <v>0.28863016666666663</v>
      </c>
      <c r="F293" s="9">
        <f t="shared" si="29"/>
        <v>63.05944739</v>
      </c>
    </row>
    <row r="294" spans="1:6" ht="13.5">
      <c r="A294" s="1" t="s">
        <v>1191</v>
      </c>
      <c r="B294" s="2">
        <f t="shared" si="25"/>
        <v>39144</v>
      </c>
      <c r="C294" s="12">
        <f t="shared" si="26"/>
        <v>0.9715277777777778</v>
      </c>
      <c r="D294" s="10">
        <f t="shared" si="27"/>
        <v>162.9044073611111</v>
      </c>
      <c r="E294" s="9">
        <f t="shared" si="28"/>
        <v>0.2882437222222222</v>
      </c>
      <c r="F294" s="9">
        <f t="shared" si="29"/>
        <v>63.05956042</v>
      </c>
    </row>
    <row r="295" spans="1:6" ht="13.5">
      <c r="A295" s="1" t="s">
        <v>1192</v>
      </c>
      <c r="B295" s="2">
        <f t="shared" si="25"/>
        <v>39144</v>
      </c>
      <c r="C295" s="12">
        <f t="shared" si="26"/>
        <v>0.9718693078324225</v>
      </c>
      <c r="D295" s="10">
        <f t="shared" si="27"/>
        <v>162.9085868611111</v>
      </c>
      <c r="E295" s="9">
        <f t="shared" si="28"/>
        <v>0.28785730555555555</v>
      </c>
      <c r="F295" s="9">
        <f t="shared" si="29"/>
        <v>63.05967345</v>
      </c>
    </row>
    <row r="296" spans="1:6" ht="13.5">
      <c r="A296" s="1" t="s">
        <v>1193</v>
      </c>
      <c r="B296" s="2">
        <f t="shared" si="25"/>
        <v>39144</v>
      </c>
      <c r="C296" s="12">
        <f t="shared" si="26"/>
        <v>0.9722222222222222</v>
      </c>
      <c r="D296" s="10">
        <f t="shared" si="27"/>
        <v>162.91276633333334</v>
      </c>
      <c r="E296" s="9">
        <f t="shared" si="28"/>
        <v>0.2874708611111111</v>
      </c>
      <c r="F296" s="9">
        <f t="shared" si="29"/>
        <v>63.05978647</v>
      </c>
    </row>
    <row r="297" spans="1:6" ht="13.5">
      <c r="A297" s="1" t="s">
        <v>1194</v>
      </c>
      <c r="B297" s="2">
        <f t="shared" si="25"/>
        <v>39144</v>
      </c>
      <c r="C297" s="12">
        <f t="shared" si="26"/>
        <v>0.972563752276867</v>
      </c>
      <c r="D297" s="10">
        <f t="shared" si="27"/>
        <v>162.91694580555554</v>
      </c>
      <c r="E297" s="9">
        <f t="shared" si="28"/>
        <v>0.2870844444444444</v>
      </c>
      <c r="F297" s="9">
        <f t="shared" si="29"/>
        <v>63.05989948</v>
      </c>
    </row>
    <row r="298" spans="1:6" ht="13.5">
      <c r="A298" s="1" t="s">
        <v>1195</v>
      </c>
      <c r="B298" s="2">
        <f t="shared" si="25"/>
        <v>39144</v>
      </c>
      <c r="C298" s="12">
        <f t="shared" si="26"/>
        <v>0.9729166666666668</v>
      </c>
      <c r="D298" s="10">
        <f t="shared" si="27"/>
        <v>162.92112525</v>
      </c>
      <c r="E298" s="9">
        <f t="shared" si="28"/>
        <v>0.286698</v>
      </c>
      <c r="F298" s="9">
        <f t="shared" si="29"/>
        <v>63.06001249</v>
      </c>
    </row>
    <row r="299" spans="1:6" ht="13.5">
      <c r="A299" s="1" t="s">
        <v>1196</v>
      </c>
      <c r="B299" s="2">
        <f t="shared" si="25"/>
        <v>39144</v>
      </c>
      <c r="C299" s="12">
        <f t="shared" si="26"/>
        <v>0.9732581967213115</v>
      </c>
      <c r="D299" s="10">
        <f t="shared" si="27"/>
        <v>162.92530469444443</v>
      </c>
      <c r="E299" s="9">
        <f t="shared" si="28"/>
        <v>0.28631155555555554</v>
      </c>
      <c r="F299" s="9">
        <f t="shared" si="29"/>
        <v>63.06012548</v>
      </c>
    </row>
    <row r="300" spans="1:6" ht="13.5">
      <c r="A300" s="1" t="s">
        <v>1197</v>
      </c>
      <c r="B300" s="2">
        <f t="shared" si="25"/>
        <v>39144</v>
      </c>
      <c r="C300" s="12">
        <f t="shared" si="26"/>
        <v>0.9736111111111111</v>
      </c>
      <c r="D300" s="10">
        <f t="shared" si="27"/>
        <v>162.9294841111111</v>
      </c>
      <c r="E300" s="9">
        <f t="shared" si="28"/>
        <v>0.2859251388888889</v>
      </c>
      <c r="F300" s="9">
        <f t="shared" si="29"/>
        <v>63.06023846</v>
      </c>
    </row>
    <row r="301" spans="1:6" ht="13.5">
      <c r="A301" s="1" t="s">
        <v>1198</v>
      </c>
      <c r="B301" s="2">
        <f t="shared" si="25"/>
        <v>39144</v>
      </c>
      <c r="C301" s="12">
        <f t="shared" si="26"/>
        <v>0.9739526411657559</v>
      </c>
      <c r="D301" s="10">
        <f t="shared" si="27"/>
        <v>162.9336635</v>
      </c>
      <c r="E301" s="9">
        <f t="shared" si="28"/>
        <v>0.28553869444444446</v>
      </c>
      <c r="F301" s="9">
        <f t="shared" si="29"/>
        <v>63.06035144</v>
      </c>
    </row>
    <row r="302" spans="1:6" ht="13.5">
      <c r="A302" s="1" t="s">
        <v>1199</v>
      </c>
      <c r="B302" s="2">
        <f t="shared" si="25"/>
        <v>39144</v>
      </c>
      <c r="C302" s="12">
        <f t="shared" si="26"/>
        <v>0.9743055555555555</v>
      </c>
      <c r="D302" s="10">
        <f t="shared" si="27"/>
        <v>162.9378428888889</v>
      </c>
      <c r="E302" s="9">
        <f t="shared" si="28"/>
        <v>0.2851522777777778</v>
      </c>
      <c r="F302" s="9">
        <f t="shared" si="29"/>
        <v>63.0604644</v>
      </c>
    </row>
    <row r="303" spans="1:6" ht="13.5">
      <c r="A303" s="1" t="s">
        <v>1200</v>
      </c>
      <c r="B303" s="2">
        <f t="shared" si="25"/>
        <v>39144</v>
      </c>
      <c r="C303" s="12">
        <f t="shared" si="26"/>
        <v>0.9746470856102003</v>
      </c>
      <c r="D303" s="10">
        <f t="shared" si="27"/>
        <v>162.9420222777778</v>
      </c>
      <c r="E303" s="9">
        <f t="shared" si="28"/>
        <v>0.28476583333333333</v>
      </c>
      <c r="F303" s="9">
        <f t="shared" si="29"/>
        <v>63.06057736</v>
      </c>
    </row>
    <row r="304" spans="1:6" ht="13.5">
      <c r="A304" s="1" t="s">
        <v>1201</v>
      </c>
      <c r="B304" s="2">
        <f t="shared" si="25"/>
        <v>39144</v>
      </c>
      <c r="C304" s="12">
        <f t="shared" si="26"/>
        <v>0.975</v>
      </c>
      <c r="D304" s="10">
        <f t="shared" si="27"/>
        <v>162.94620163888888</v>
      </c>
      <c r="E304" s="9">
        <f t="shared" si="28"/>
        <v>0.28437938888888886</v>
      </c>
      <c r="F304" s="9">
        <f t="shared" si="29"/>
        <v>63.06069031</v>
      </c>
    </row>
    <row r="305" spans="1:6" ht="13.5">
      <c r="A305" s="1" t="s">
        <v>1202</v>
      </c>
      <c r="B305" s="2">
        <f t="shared" si="25"/>
        <v>39144</v>
      </c>
      <c r="C305" s="12">
        <f t="shared" si="26"/>
        <v>0.9753415300546447</v>
      </c>
      <c r="D305" s="10">
        <f t="shared" si="27"/>
        <v>162.9503809722222</v>
      </c>
      <c r="E305" s="9">
        <f t="shared" si="28"/>
        <v>0.2839929722222222</v>
      </c>
      <c r="F305" s="9">
        <f t="shared" si="29"/>
        <v>63.06080325</v>
      </c>
    </row>
    <row r="306" spans="1:6" ht="13.5">
      <c r="A306" s="1" t="s">
        <v>1203</v>
      </c>
      <c r="B306" s="2">
        <f t="shared" si="25"/>
        <v>39144</v>
      </c>
      <c r="C306" s="12">
        <f t="shared" si="26"/>
        <v>0.9756944444444445</v>
      </c>
      <c r="D306" s="10">
        <f t="shared" si="27"/>
        <v>162.95456013888887</v>
      </c>
      <c r="E306" s="9">
        <f t="shared" si="28"/>
        <v>0.2836065277777778</v>
      </c>
      <c r="F306" s="9">
        <f t="shared" si="29"/>
        <v>63.06091618</v>
      </c>
    </row>
    <row r="307" spans="1:6" ht="13.5">
      <c r="A307" s="1" t="s">
        <v>1204</v>
      </c>
      <c r="B307" s="2">
        <f t="shared" si="25"/>
        <v>39144</v>
      </c>
      <c r="C307" s="12">
        <f t="shared" si="26"/>
        <v>0.9760359744990893</v>
      </c>
      <c r="D307" s="10">
        <f t="shared" si="27"/>
        <v>162.95873944444443</v>
      </c>
      <c r="E307" s="9">
        <f t="shared" si="28"/>
        <v>0.2832200833333333</v>
      </c>
      <c r="F307" s="9">
        <f t="shared" si="29"/>
        <v>63.0610291</v>
      </c>
    </row>
    <row r="308" spans="1:6" ht="13.5">
      <c r="A308" s="1" t="s">
        <v>1205</v>
      </c>
      <c r="B308" s="2">
        <f t="shared" si="25"/>
        <v>39144</v>
      </c>
      <c r="C308" s="12">
        <f t="shared" si="26"/>
        <v>0.9763888888888889</v>
      </c>
      <c r="D308" s="10">
        <f t="shared" si="27"/>
        <v>162.9629187222222</v>
      </c>
      <c r="E308" s="9">
        <f t="shared" si="28"/>
        <v>0.28283366666666665</v>
      </c>
      <c r="F308" s="9">
        <f t="shared" si="29"/>
        <v>63.06114201</v>
      </c>
    </row>
    <row r="309" spans="1:6" ht="13.5">
      <c r="A309" s="1" t="s">
        <v>1206</v>
      </c>
      <c r="B309" s="2">
        <f t="shared" si="25"/>
        <v>39144</v>
      </c>
      <c r="C309" s="12">
        <f t="shared" si="26"/>
        <v>0.9767304189435336</v>
      </c>
      <c r="D309" s="10">
        <f t="shared" si="27"/>
        <v>162.96709802777778</v>
      </c>
      <c r="E309" s="9">
        <f t="shared" si="28"/>
        <v>0.28244722222222224</v>
      </c>
      <c r="F309" s="9">
        <f t="shared" si="29"/>
        <v>63.06125491</v>
      </c>
    </row>
    <row r="310" spans="1:6" ht="13.5">
      <c r="A310" s="1" t="s">
        <v>1207</v>
      </c>
      <c r="B310" s="2">
        <f t="shared" si="25"/>
        <v>39144</v>
      </c>
      <c r="C310" s="12">
        <f t="shared" si="26"/>
        <v>0.9770833333333333</v>
      </c>
      <c r="D310" s="10">
        <f t="shared" si="27"/>
        <v>162.97127727777777</v>
      </c>
      <c r="E310" s="9">
        <f t="shared" si="28"/>
        <v>0.28206080555555557</v>
      </c>
      <c r="F310" s="9">
        <f t="shared" si="29"/>
        <v>63.06136781</v>
      </c>
    </row>
    <row r="311" spans="1:6" ht="13.5">
      <c r="A311" s="1" t="s">
        <v>1208</v>
      </c>
      <c r="B311" s="2">
        <f t="shared" si="25"/>
        <v>39144</v>
      </c>
      <c r="C311" s="12">
        <f t="shared" si="26"/>
        <v>0.9774248633879781</v>
      </c>
      <c r="D311" s="10">
        <f t="shared" si="27"/>
        <v>162.97545652777777</v>
      </c>
      <c r="E311" s="9">
        <f t="shared" si="28"/>
        <v>0.2816743611111111</v>
      </c>
      <c r="F311" s="9">
        <f t="shared" si="29"/>
        <v>63.06148069</v>
      </c>
    </row>
    <row r="312" spans="1:6" ht="13.5">
      <c r="A312" s="1" t="s">
        <v>1209</v>
      </c>
      <c r="B312" s="2">
        <f t="shared" si="25"/>
        <v>39144</v>
      </c>
      <c r="C312" s="12">
        <f t="shared" si="26"/>
        <v>0.9777777777777777</v>
      </c>
      <c r="D312" s="10">
        <f t="shared" si="27"/>
        <v>162.9796357777778</v>
      </c>
      <c r="E312" s="9">
        <f t="shared" si="28"/>
        <v>0.28128791666666664</v>
      </c>
      <c r="F312" s="9">
        <f t="shared" si="29"/>
        <v>63.06159357</v>
      </c>
    </row>
    <row r="313" spans="1:6" ht="13.5">
      <c r="A313" s="1" t="s">
        <v>1210</v>
      </c>
      <c r="B313" s="2">
        <f t="shared" si="25"/>
        <v>39144</v>
      </c>
      <c r="C313" s="12">
        <f t="shared" si="26"/>
        <v>0.9781193078324225</v>
      </c>
      <c r="D313" s="10">
        <f t="shared" si="27"/>
        <v>162.983815</v>
      </c>
      <c r="E313" s="9">
        <f t="shared" si="28"/>
        <v>0.28090149999999997</v>
      </c>
      <c r="F313" s="9">
        <f t="shared" si="29"/>
        <v>63.06170644</v>
      </c>
    </row>
    <row r="314" spans="1:6" ht="13.5">
      <c r="A314" s="1" t="s">
        <v>618</v>
      </c>
      <c r="B314" s="2">
        <f t="shared" si="25"/>
        <v>39144</v>
      </c>
      <c r="C314" s="12">
        <f t="shared" si="26"/>
        <v>0.9784722222222223</v>
      </c>
      <c r="D314" s="10">
        <f t="shared" si="27"/>
        <v>162.98799419444444</v>
      </c>
      <c r="E314" s="9">
        <f t="shared" si="28"/>
        <v>0.28051505555555556</v>
      </c>
      <c r="F314" s="9">
        <f t="shared" si="29"/>
        <v>63.0618193</v>
      </c>
    </row>
    <row r="315" spans="1:6" ht="13.5">
      <c r="A315" s="1" t="s">
        <v>619</v>
      </c>
      <c r="B315" s="2">
        <f t="shared" si="25"/>
        <v>39144</v>
      </c>
      <c r="C315" s="12">
        <f t="shared" si="26"/>
        <v>0.9788137522768671</v>
      </c>
      <c r="D315" s="10">
        <f t="shared" si="27"/>
        <v>162.9921733888889</v>
      </c>
      <c r="E315" s="9">
        <f t="shared" si="28"/>
        <v>0.2801286111111111</v>
      </c>
      <c r="F315" s="9">
        <f t="shared" si="29"/>
        <v>63.06193215</v>
      </c>
    </row>
    <row r="316" spans="1:6" ht="13.5">
      <c r="A316" s="1" t="s">
        <v>620</v>
      </c>
      <c r="B316" s="2">
        <f t="shared" si="25"/>
        <v>39144</v>
      </c>
      <c r="C316" s="12">
        <f t="shared" si="26"/>
        <v>0.9791666666666666</v>
      </c>
      <c r="D316" s="10">
        <f t="shared" si="27"/>
        <v>162.99635255555555</v>
      </c>
      <c r="E316" s="9">
        <f t="shared" si="28"/>
        <v>0.2797421666666667</v>
      </c>
      <c r="F316" s="9">
        <f t="shared" si="29"/>
        <v>63.06204499</v>
      </c>
    </row>
    <row r="317" spans="1:6" ht="13.5">
      <c r="A317" s="1" t="s">
        <v>621</v>
      </c>
      <c r="B317" s="2">
        <f t="shared" si="25"/>
        <v>39144</v>
      </c>
      <c r="C317" s="12">
        <f t="shared" si="26"/>
        <v>0.9795081967213114</v>
      </c>
      <c r="D317" s="10">
        <f t="shared" si="27"/>
        <v>163.00053172222223</v>
      </c>
      <c r="E317" s="9">
        <f t="shared" si="28"/>
        <v>0.27935575</v>
      </c>
      <c r="F317" s="9">
        <f t="shared" si="29"/>
        <v>63.06215782</v>
      </c>
    </row>
    <row r="318" spans="1:6" ht="13.5">
      <c r="A318" s="1" t="s">
        <v>622</v>
      </c>
      <c r="B318" s="2">
        <f t="shared" si="25"/>
        <v>39144</v>
      </c>
      <c r="C318" s="12">
        <f t="shared" si="26"/>
        <v>0.9798611111111111</v>
      </c>
      <c r="D318" s="10">
        <f t="shared" si="27"/>
        <v>163.0047108611111</v>
      </c>
      <c r="E318" s="9">
        <f t="shared" si="28"/>
        <v>0.27896930555555555</v>
      </c>
      <c r="F318" s="9">
        <f t="shared" si="29"/>
        <v>63.06227064</v>
      </c>
    </row>
    <row r="319" spans="1:6" ht="13.5">
      <c r="A319" s="1" t="s">
        <v>623</v>
      </c>
      <c r="B319" s="2">
        <f t="shared" si="25"/>
        <v>39144</v>
      </c>
      <c r="C319" s="12">
        <f t="shared" si="26"/>
        <v>0.9802026411657558</v>
      </c>
      <c r="D319" s="10">
        <f t="shared" si="27"/>
        <v>163.00889</v>
      </c>
      <c r="E319" s="9">
        <f t="shared" si="28"/>
        <v>0.2785828611111111</v>
      </c>
      <c r="F319" s="9">
        <f t="shared" si="29"/>
        <v>63.06238345</v>
      </c>
    </row>
    <row r="320" spans="1:6" ht="13.5">
      <c r="A320" s="1" t="s">
        <v>624</v>
      </c>
      <c r="B320" s="2">
        <f t="shared" si="25"/>
        <v>39144</v>
      </c>
      <c r="C320" s="12">
        <f t="shared" si="26"/>
        <v>0.9805555555555556</v>
      </c>
      <c r="D320" s="10">
        <f t="shared" si="27"/>
        <v>163.01306911111112</v>
      </c>
      <c r="E320" s="9">
        <f t="shared" si="28"/>
        <v>0.27819644444444447</v>
      </c>
      <c r="F320" s="9">
        <f t="shared" si="29"/>
        <v>63.06249626</v>
      </c>
    </row>
    <row r="321" spans="1:6" ht="13.5">
      <c r="A321" s="1" t="s">
        <v>625</v>
      </c>
      <c r="B321" s="2">
        <f t="shared" si="25"/>
        <v>39144</v>
      </c>
      <c r="C321" s="12">
        <f t="shared" si="26"/>
        <v>0.9808970856102004</v>
      </c>
      <c r="D321" s="10">
        <f t="shared" si="27"/>
        <v>163.01724819444445</v>
      </c>
      <c r="E321" s="9">
        <f t="shared" si="28"/>
        <v>0.27781</v>
      </c>
      <c r="F321" s="9">
        <f t="shared" si="29"/>
        <v>63.06260905</v>
      </c>
    </row>
    <row r="322" spans="1:6" ht="13.5">
      <c r="A322" s="1" t="s">
        <v>626</v>
      </c>
      <c r="B322" s="2">
        <f t="shared" si="25"/>
        <v>39144</v>
      </c>
      <c r="C322" s="12">
        <f t="shared" si="26"/>
        <v>0.9812500000000001</v>
      </c>
      <c r="D322" s="10">
        <f t="shared" si="27"/>
        <v>163.0214272777778</v>
      </c>
      <c r="E322" s="9">
        <f t="shared" si="28"/>
        <v>0.27742355555555553</v>
      </c>
      <c r="F322" s="9">
        <f t="shared" si="29"/>
        <v>63.06272184</v>
      </c>
    </row>
    <row r="323" spans="1:6" ht="13.5">
      <c r="A323" s="1" t="s">
        <v>627</v>
      </c>
      <c r="B323" s="2">
        <f t="shared" si="25"/>
        <v>39144</v>
      </c>
      <c r="C323" s="12">
        <f t="shared" si="26"/>
        <v>0.9815915300546448</v>
      </c>
      <c r="D323" s="10">
        <f t="shared" si="27"/>
        <v>163.02560619444446</v>
      </c>
      <c r="E323" s="9">
        <f t="shared" si="28"/>
        <v>0.27703713888888887</v>
      </c>
      <c r="F323" s="9">
        <f t="shared" si="29"/>
        <v>63.06283462</v>
      </c>
    </row>
    <row r="324" spans="1:6" ht="13.5">
      <c r="A324" s="1" t="s">
        <v>628</v>
      </c>
      <c r="B324" s="2">
        <f t="shared" si="25"/>
        <v>39144</v>
      </c>
      <c r="C324" s="12">
        <f t="shared" si="26"/>
        <v>0.9819444444444444</v>
      </c>
      <c r="D324" s="10">
        <f t="shared" si="27"/>
        <v>163.02978522222224</v>
      </c>
      <c r="E324" s="9">
        <f t="shared" si="28"/>
        <v>0.27665069444444446</v>
      </c>
      <c r="F324" s="9">
        <f t="shared" si="29"/>
        <v>63.06294738</v>
      </c>
    </row>
    <row r="325" spans="1:6" ht="13.5">
      <c r="A325" s="1" t="s">
        <v>629</v>
      </c>
      <c r="B325" s="2">
        <f t="shared" si="25"/>
        <v>39144</v>
      </c>
      <c r="C325" s="12">
        <f t="shared" si="26"/>
        <v>0.9822859744990892</v>
      </c>
      <c r="D325" s="10">
        <f t="shared" si="27"/>
        <v>163.03396427777778</v>
      </c>
      <c r="E325" s="9">
        <f t="shared" si="28"/>
        <v>0.27626425</v>
      </c>
      <c r="F325" s="9">
        <f t="shared" si="29"/>
        <v>63.06306014</v>
      </c>
    </row>
    <row r="326" spans="1:6" ht="13.5">
      <c r="A326" s="1" t="s">
        <v>630</v>
      </c>
      <c r="B326" s="2">
        <f t="shared" si="25"/>
        <v>39144</v>
      </c>
      <c r="C326" s="12">
        <f t="shared" si="26"/>
        <v>0.9826388888888888</v>
      </c>
      <c r="D326" s="10">
        <f t="shared" si="27"/>
        <v>163.03814330555556</v>
      </c>
      <c r="E326" s="9">
        <f t="shared" si="28"/>
        <v>0.2758778055555556</v>
      </c>
      <c r="F326" s="9">
        <f t="shared" si="29"/>
        <v>63.06317289</v>
      </c>
    </row>
    <row r="327" spans="1:6" ht="13.5">
      <c r="A327" s="1" t="s">
        <v>631</v>
      </c>
      <c r="B327" s="2">
        <f t="shared" si="25"/>
        <v>39144</v>
      </c>
      <c r="C327" s="12">
        <f t="shared" si="26"/>
        <v>0.9829804189435336</v>
      </c>
      <c r="D327" s="10">
        <f t="shared" si="27"/>
        <v>163.04232230555556</v>
      </c>
      <c r="E327" s="9">
        <f t="shared" si="28"/>
        <v>0.2754913888888889</v>
      </c>
      <c r="F327" s="9">
        <f t="shared" si="29"/>
        <v>63.06328564</v>
      </c>
    </row>
    <row r="328" spans="1:6" ht="13.5">
      <c r="A328" s="1" t="s">
        <v>632</v>
      </c>
      <c r="B328" s="2">
        <f t="shared" si="25"/>
        <v>39144</v>
      </c>
      <c r="C328" s="12">
        <f t="shared" si="26"/>
        <v>0.9833333333333334</v>
      </c>
      <c r="D328" s="10">
        <f t="shared" si="27"/>
        <v>163.04650127777776</v>
      </c>
      <c r="E328" s="9">
        <f t="shared" si="28"/>
        <v>0.27510494444444444</v>
      </c>
      <c r="F328" s="9">
        <f t="shared" si="29"/>
        <v>63.06339837</v>
      </c>
    </row>
    <row r="329" spans="1:6" ht="13.5">
      <c r="A329" s="1" t="s">
        <v>633</v>
      </c>
      <c r="B329" s="2">
        <f t="shared" si="25"/>
        <v>39144</v>
      </c>
      <c r="C329" s="12">
        <f t="shared" si="26"/>
        <v>0.9836748633879782</v>
      </c>
      <c r="D329" s="10">
        <f t="shared" si="27"/>
        <v>163.0506802777778</v>
      </c>
      <c r="E329" s="9">
        <f t="shared" si="28"/>
        <v>0.2747185</v>
      </c>
      <c r="F329" s="9">
        <f t="shared" si="29"/>
        <v>63.06351109</v>
      </c>
    </row>
    <row r="330" spans="1:6" ht="13.5">
      <c r="A330" s="1" t="s">
        <v>634</v>
      </c>
      <c r="B330" s="2">
        <f t="shared" si="25"/>
        <v>39144</v>
      </c>
      <c r="C330" s="12">
        <f t="shared" si="26"/>
        <v>0.9840277777777778</v>
      </c>
      <c r="D330" s="10">
        <f t="shared" si="27"/>
        <v>163.05485922222223</v>
      </c>
      <c r="E330" s="9">
        <f t="shared" si="28"/>
        <v>0.27433205555555557</v>
      </c>
      <c r="F330" s="9">
        <f t="shared" si="29"/>
        <v>63.06362381</v>
      </c>
    </row>
    <row r="331" spans="1:6" ht="13.5">
      <c r="A331" s="1" t="s">
        <v>635</v>
      </c>
      <c r="B331" s="2">
        <f t="shared" si="25"/>
        <v>39144</v>
      </c>
      <c r="C331" s="12">
        <f t="shared" si="26"/>
        <v>0.9843693078324226</v>
      </c>
      <c r="D331" s="10">
        <f t="shared" si="27"/>
        <v>163.05903816666668</v>
      </c>
      <c r="E331" s="9">
        <f t="shared" si="28"/>
        <v>0.2739456388888889</v>
      </c>
      <c r="F331" s="9">
        <f t="shared" si="29"/>
        <v>63.06373651</v>
      </c>
    </row>
    <row r="332" spans="1:6" ht="13.5">
      <c r="A332" s="1" t="s">
        <v>636</v>
      </c>
      <c r="B332" s="2">
        <f t="shared" si="25"/>
        <v>39144</v>
      </c>
      <c r="C332" s="12">
        <f t="shared" si="26"/>
        <v>0.9847222222222222</v>
      </c>
      <c r="D332" s="10">
        <f t="shared" si="27"/>
        <v>163.06321711111113</v>
      </c>
      <c r="E332" s="9">
        <f t="shared" si="28"/>
        <v>0.27355919444444443</v>
      </c>
      <c r="F332" s="9">
        <f t="shared" si="29"/>
        <v>63.06384921</v>
      </c>
    </row>
    <row r="333" spans="1:6" ht="13.5">
      <c r="A333" s="1" t="s">
        <v>637</v>
      </c>
      <c r="B333" s="2">
        <f t="shared" si="25"/>
        <v>39144</v>
      </c>
      <c r="C333" s="12">
        <f t="shared" si="26"/>
        <v>0.9850637522768669</v>
      </c>
      <c r="D333" s="10">
        <f t="shared" si="27"/>
        <v>163.06739602777776</v>
      </c>
      <c r="E333" s="9">
        <f t="shared" si="28"/>
        <v>0.27317275</v>
      </c>
      <c r="F333" s="9">
        <f t="shared" si="29"/>
        <v>63.0639619</v>
      </c>
    </row>
    <row r="334" spans="1:6" ht="13.5">
      <c r="A334" s="1" t="s">
        <v>638</v>
      </c>
      <c r="B334" s="2">
        <f t="shared" si="25"/>
        <v>39144</v>
      </c>
      <c r="C334" s="12">
        <f t="shared" si="26"/>
        <v>0.9854166666666666</v>
      </c>
      <c r="D334" s="10">
        <f t="shared" si="27"/>
        <v>163.07157491666666</v>
      </c>
      <c r="E334" s="9">
        <f t="shared" si="28"/>
        <v>0.27278630555555555</v>
      </c>
      <c r="F334" s="9">
        <f t="shared" si="29"/>
        <v>63.06407458</v>
      </c>
    </row>
    <row r="335" spans="1:6" ht="13.5">
      <c r="A335" s="1" t="s">
        <v>639</v>
      </c>
      <c r="B335" s="2">
        <f t="shared" si="25"/>
        <v>39144</v>
      </c>
      <c r="C335" s="12">
        <f t="shared" si="26"/>
        <v>0.9857581967213114</v>
      </c>
      <c r="D335" s="10">
        <f t="shared" si="27"/>
        <v>163.07575380555556</v>
      </c>
      <c r="E335" s="9">
        <f t="shared" si="28"/>
        <v>0.2723998888888889</v>
      </c>
      <c r="F335" s="9">
        <f t="shared" si="29"/>
        <v>63.06418725</v>
      </c>
    </row>
    <row r="336" spans="1:6" ht="13.5">
      <c r="A336" s="1" t="s">
        <v>640</v>
      </c>
      <c r="B336" s="2">
        <f t="shared" si="25"/>
        <v>39144</v>
      </c>
      <c r="C336" s="12">
        <f t="shared" si="26"/>
        <v>0.9861111111111112</v>
      </c>
      <c r="D336" s="10">
        <f t="shared" si="27"/>
        <v>163.07993266666665</v>
      </c>
      <c r="E336" s="9">
        <f t="shared" si="28"/>
        <v>0.2720134444444444</v>
      </c>
      <c r="F336" s="9">
        <f t="shared" si="29"/>
        <v>63.06429991</v>
      </c>
    </row>
    <row r="337" spans="1:6" ht="13.5">
      <c r="A337" s="1" t="s">
        <v>641</v>
      </c>
      <c r="B337" s="2">
        <f t="shared" si="25"/>
        <v>39144</v>
      </c>
      <c r="C337" s="12">
        <f t="shared" si="26"/>
        <v>0.9864526411657559</v>
      </c>
      <c r="D337" s="10">
        <f t="shared" si="27"/>
        <v>163.0841115277778</v>
      </c>
      <c r="E337" s="9">
        <f t="shared" si="28"/>
        <v>0.271627</v>
      </c>
      <c r="F337" s="9">
        <f t="shared" si="29"/>
        <v>63.06441256</v>
      </c>
    </row>
    <row r="338" spans="1:6" ht="13.5">
      <c r="A338" s="1" t="s">
        <v>642</v>
      </c>
      <c r="B338" s="2">
        <f t="shared" si="25"/>
        <v>39144</v>
      </c>
      <c r="C338" s="12">
        <f t="shared" si="26"/>
        <v>0.9868055555555556</v>
      </c>
      <c r="D338" s="10">
        <f t="shared" si="27"/>
        <v>163.08829036111112</v>
      </c>
      <c r="E338" s="9">
        <f t="shared" si="28"/>
        <v>0.27124055555555554</v>
      </c>
      <c r="F338" s="9">
        <f t="shared" si="29"/>
        <v>63.0645252</v>
      </c>
    </row>
    <row r="339" spans="1:6" ht="13.5">
      <c r="A339" s="1" t="s">
        <v>643</v>
      </c>
      <c r="B339" s="2">
        <f t="shared" si="25"/>
        <v>39144</v>
      </c>
      <c r="C339" s="12">
        <f t="shared" si="26"/>
        <v>0.9871470856102004</v>
      </c>
      <c r="D339" s="10">
        <f t="shared" si="27"/>
        <v>163.09246919444445</v>
      </c>
      <c r="E339" s="9">
        <f t="shared" si="28"/>
        <v>0.2708541388888889</v>
      </c>
      <c r="F339" s="9">
        <f t="shared" si="29"/>
        <v>63.06463784</v>
      </c>
    </row>
    <row r="340" spans="1:6" ht="13.5">
      <c r="A340" s="1" t="s">
        <v>644</v>
      </c>
      <c r="B340" s="2">
        <f t="shared" si="25"/>
        <v>39144</v>
      </c>
      <c r="C340" s="12">
        <f t="shared" si="26"/>
        <v>0.9874999999999999</v>
      </c>
      <c r="D340" s="10">
        <f t="shared" si="27"/>
        <v>163.09664783333335</v>
      </c>
      <c r="E340" s="9">
        <f t="shared" si="28"/>
        <v>0.27046769444444446</v>
      </c>
      <c r="F340" s="9">
        <f t="shared" si="29"/>
        <v>63.06475046</v>
      </c>
    </row>
    <row r="341" spans="1:6" ht="13.5">
      <c r="A341" s="1" t="s">
        <v>645</v>
      </c>
      <c r="B341" s="2">
        <f t="shared" si="25"/>
        <v>39144</v>
      </c>
      <c r="C341" s="12">
        <f t="shared" si="26"/>
        <v>0.9878415300546447</v>
      </c>
      <c r="D341" s="10">
        <f t="shared" si="27"/>
        <v>163.1008266111111</v>
      </c>
      <c r="E341" s="9">
        <f t="shared" si="28"/>
        <v>0.27008125</v>
      </c>
      <c r="F341" s="9">
        <f t="shared" si="29"/>
        <v>63.06486308</v>
      </c>
    </row>
    <row r="342" spans="1:6" ht="13.5">
      <c r="A342" s="1" t="s">
        <v>646</v>
      </c>
      <c r="B342" s="2">
        <f t="shared" si="25"/>
        <v>39144</v>
      </c>
      <c r="C342" s="12">
        <f t="shared" si="26"/>
        <v>0.9881944444444444</v>
      </c>
      <c r="D342" s="10">
        <f t="shared" si="27"/>
        <v>163.10500538888888</v>
      </c>
      <c r="E342" s="9">
        <f t="shared" si="28"/>
        <v>0.26969480555555553</v>
      </c>
      <c r="F342" s="9">
        <f t="shared" si="29"/>
        <v>63.06497568</v>
      </c>
    </row>
    <row r="343" spans="1:6" ht="13.5">
      <c r="A343" s="1" t="s">
        <v>647</v>
      </c>
      <c r="B343" s="2">
        <f t="shared" si="25"/>
        <v>39144</v>
      </c>
      <c r="C343" s="12">
        <f t="shared" si="26"/>
        <v>0.9885359744990891</v>
      </c>
      <c r="D343" s="10">
        <f t="shared" si="27"/>
        <v>163.10918416666667</v>
      </c>
      <c r="E343" s="9">
        <f t="shared" si="28"/>
        <v>0.2693083611111111</v>
      </c>
      <c r="F343" s="9">
        <f t="shared" si="29"/>
        <v>63.06508828</v>
      </c>
    </row>
    <row r="344" spans="1:6" ht="13.5">
      <c r="A344" s="1" t="s">
        <v>648</v>
      </c>
      <c r="B344" s="2">
        <f t="shared" si="25"/>
        <v>39144</v>
      </c>
      <c r="C344" s="12">
        <f t="shared" si="26"/>
        <v>0.9888888888888889</v>
      </c>
      <c r="D344" s="10">
        <f t="shared" si="27"/>
        <v>163.11336291666666</v>
      </c>
      <c r="E344" s="9">
        <f t="shared" si="28"/>
        <v>0.26892194444444445</v>
      </c>
      <c r="F344" s="9">
        <f t="shared" si="29"/>
        <v>63.06520087</v>
      </c>
    </row>
    <row r="345" spans="1:6" ht="13.5">
      <c r="A345" s="1" t="s">
        <v>649</v>
      </c>
      <c r="B345" s="2">
        <f aca="true" t="shared" si="30" ref="B345:B408">DATE(FIXED(MID(A345,9,4)),FIXED(MID(A345,4,3)),FIXED(MID(A345,1,3)))</f>
        <v>39144</v>
      </c>
      <c r="C345" s="12">
        <f aca="true" t="shared" si="31" ref="C345:C408">(VALUE(MID(A345,14,2))+VALUE(MID(A345,17,2))/60+VALUE(MID(A345,20,5))/3660)/24</f>
        <v>0.9892304189435337</v>
      </c>
      <c r="D345" s="10">
        <f aca="true" t="shared" si="32" ref="D345:D408">VALUE(MID(A345,27,3))+VALUE(MID(A345,31,2))/60+VALUE(MID(A345,34,7))/3600</f>
        <v>163.1175416388889</v>
      </c>
      <c r="E345" s="9">
        <f aca="true" t="shared" si="33" ref="E345:E408">(VALUE(MID(A345,44,2))+VALUE(MID(A345,47,2))/60+VALUE(MID(A345,50,7))/3600)*(IF(MID(A345,43,1)="-",-1,1))</f>
        <v>0.2685355</v>
      </c>
      <c r="F345" s="9">
        <f aca="true" t="shared" si="34" ref="F345:F408">VALUE(MID(A345,60,11))</f>
        <v>63.06531345</v>
      </c>
    </row>
    <row r="346" spans="1:6" ht="13.5">
      <c r="A346" s="1" t="s">
        <v>650</v>
      </c>
      <c r="B346" s="2">
        <f t="shared" si="30"/>
        <v>39144</v>
      </c>
      <c r="C346" s="12">
        <f t="shared" si="31"/>
        <v>0.9895833333333334</v>
      </c>
      <c r="D346" s="10">
        <f t="shared" si="32"/>
        <v>163.12172036111113</v>
      </c>
      <c r="E346" s="9">
        <f t="shared" si="33"/>
        <v>0.26814905555555557</v>
      </c>
      <c r="F346" s="9">
        <f t="shared" si="34"/>
        <v>63.06542602</v>
      </c>
    </row>
    <row r="347" spans="1:6" ht="13.5">
      <c r="A347" s="1" t="s">
        <v>651</v>
      </c>
      <c r="B347" s="2">
        <f t="shared" si="30"/>
        <v>39144</v>
      </c>
      <c r="C347" s="12">
        <f t="shared" si="31"/>
        <v>0.9899248633879781</v>
      </c>
      <c r="D347" s="10">
        <f t="shared" si="32"/>
        <v>163.12589905555555</v>
      </c>
      <c r="E347" s="9">
        <f t="shared" si="33"/>
        <v>0.2677626111111111</v>
      </c>
      <c r="F347" s="9">
        <f t="shared" si="34"/>
        <v>63.06553858</v>
      </c>
    </row>
    <row r="348" spans="1:6" ht="13.5">
      <c r="A348" s="1" t="s">
        <v>652</v>
      </c>
      <c r="B348" s="2">
        <f t="shared" si="30"/>
        <v>39144</v>
      </c>
      <c r="C348" s="12">
        <f t="shared" si="31"/>
        <v>0.9902777777777777</v>
      </c>
      <c r="D348" s="10">
        <f t="shared" si="32"/>
        <v>163.13007775</v>
      </c>
      <c r="E348" s="9">
        <f t="shared" si="33"/>
        <v>0.26737619444444444</v>
      </c>
      <c r="F348" s="9">
        <f t="shared" si="34"/>
        <v>63.06565114</v>
      </c>
    </row>
    <row r="349" spans="1:6" ht="13.5">
      <c r="A349" s="1" t="s">
        <v>653</v>
      </c>
      <c r="B349" s="2">
        <f t="shared" si="30"/>
        <v>39144</v>
      </c>
      <c r="C349" s="12">
        <f t="shared" si="31"/>
        <v>0.9906193078324225</v>
      </c>
      <c r="D349" s="10">
        <f t="shared" si="32"/>
        <v>163.13425641666666</v>
      </c>
      <c r="E349" s="9">
        <f t="shared" si="33"/>
        <v>0.26698974999999997</v>
      </c>
      <c r="F349" s="9">
        <f t="shared" si="34"/>
        <v>63.06576368</v>
      </c>
    </row>
    <row r="350" spans="1:6" ht="13.5">
      <c r="A350" s="1" t="s">
        <v>654</v>
      </c>
      <c r="B350" s="2">
        <f t="shared" si="30"/>
        <v>39144</v>
      </c>
      <c r="C350" s="12">
        <f t="shared" si="31"/>
        <v>0.9909722222222223</v>
      </c>
      <c r="D350" s="10">
        <f t="shared" si="32"/>
        <v>163.13843508333332</v>
      </c>
      <c r="E350" s="9">
        <f t="shared" si="33"/>
        <v>0.26660330555555556</v>
      </c>
      <c r="F350" s="9">
        <f t="shared" si="34"/>
        <v>63.06587621</v>
      </c>
    </row>
    <row r="351" spans="1:6" ht="13.5">
      <c r="A351" s="1" t="s">
        <v>655</v>
      </c>
      <c r="B351" s="2">
        <f t="shared" si="30"/>
        <v>39144</v>
      </c>
      <c r="C351" s="12">
        <f t="shared" si="31"/>
        <v>0.991313752276867</v>
      </c>
      <c r="D351" s="10">
        <f t="shared" si="32"/>
        <v>163.14261372222222</v>
      </c>
      <c r="E351" s="9">
        <f t="shared" si="33"/>
        <v>0.2662168611111111</v>
      </c>
      <c r="F351" s="9">
        <f t="shared" si="34"/>
        <v>63.06598874</v>
      </c>
    </row>
    <row r="352" spans="1:6" ht="13.5">
      <c r="A352" s="1" t="s">
        <v>656</v>
      </c>
      <c r="B352" s="2">
        <f t="shared" si="30"/>
        <v>39144</v>
      </c>
      <c r="C352" s="12">
        <f t="shared" si="31"/>
        <v>0.9916666666666667</v>
      </c>
      <c r="D352" s="10">
        <f t="shared" si="32"/>
        <v>163.14679233333334</v>
      </c>
      <c r="E352" s="9">
        <f t="shared" si="33"/>
        <v>0.2658304166666667</v>
      </c>
      <c r="F352" s="9">
        <f t="shared" si="34"/>
        <v>63.06610126</v>
      </c>
    </row>
    <row r="353" spans="1:6" ht="13.5">
      <c r="A353" s="1" t="s">
        <v>657</v>
      </c>
      <c r="B353" s="2">
        <f t="shared" si="30"/>
        <v>39144</v>
      </c>
      <c r="C353" s="12">
        <f t="shared" si="31"/>
        <v>0.9920081967213115</v>
      </c>
      <c r="D353" s="10">
        <f t="shared" si="32"/>
        <v>163.15097094444445</v>
      </c>
      <c r="E353" s="9">
        <f t="shared" si="33"/>
        <v>0.2654439722222222</v>
      </c>
      <c r="F353" s="9">
        <f t="shared" si="34"/>
        <v>63.06621377</v>
      </c>
    </row>
    <row r="354" spans="1:6" ht="13.5">
      <c r="A354" s="1" t="s">
        <v>658</v>
      </c>
      <c r="B354" s="2">
        <f t="shared" si="30"/>
        <v>39144</v>
      </c>
      <c r="C354" s="12">
        <f t="shared" si="31"/>
        <v>0.9923611111111111</v>
      </c>
      <c r="D354" s="10">
        <f t="shared" si="32"/>
        <v>163.15514955555557</v>
      </c>
      <c r="E354" s="9">
        <f t="shared" si="33"/>
        <v>0.26505755555555555</v>
      </c>
      <c r="F354" s="9">
        <f t="shared" si="34"/>
        <v>63.06632627</v>
      </c>
    </row>
    <row r="355" spans="1:6" ht="13.5">
      <c r="A355" s="1" t="s">
        <v>659</v>
      </c>
      <c r="B355" s="2">
        <f t="shared" si="30"/>
        <v>39144</v>
      </c>
      <c r="C355" s="12">
        <f t="shared" si="31"/>
        <v>0.9927026411657559</v>
      </c>
      <c r="D355" s="10">
        <f t="shared" si="32"/>
        <v>163.1593281111111</v>
      </c>
      <c r="E355" s="9">
        <f t="shared" si="33"/>
        <v>0.26467111111111113</v>
      </c>
      <c r="F355" s="9">
        <f t="shared" si="34"/>
        <v>63.06643876</v>
      </c>
    </row>
    <row r="356" spans="1:6" ht="13.5">
      <c r="A356" s="1" t="s">
        <v>660</v>
      </c>
      <c r="B356" s="2">
        <f t="shared" si="30"/>
        <v>39144</v>
      </c>
      <c r="C356" s="12">
        <f t="shared" si="31"/>
        <v>0.9930555555555555</v>
      </c>
      <c r="D356" s="10">
        <f t="shared" si="32"/>
        <v>163.1635065</v>
      </c>
      <c r="E356" s="9">
        <f t="shared" si="33"/>
        <v>0.26428466666666667</v>
      </c>
      <c r="F356" s="9">
        <f t="shared" si="34"/>
        <v>63.06655123</v>
      </c>
    </row>
    <row r="357" spans="1:6" ht="13.5">
      <c r="A357" s="1" t="s">
        <v>661</v>
      </c>
      <c r="B357" s="2">
        <f t="shared" si="30"/>
        <v>39144</v>
      </c>
      <c r="C357" s="12">
        <f t="shared" si="31"/>
        <v>0.9933970856102002</v>
      </c>
      <c r="D357" s="10">
        <f t="shared" si="32"/>
        <v>163.16768505555555</v>
      </c>
      <c r="E357" s="9">
        <f t="shared" si="33"/>
        <v>0.2638982222222222</v>
      </c>
      <c r="F357" s="9">
        <f t="shared" si="34"/>
        <v>63.06666371</v>
      </c>
    </row>
    <row r="358" spans="1:6" ht="13.5">
      <c r="A358" s="1" t="s">
        <v>662</v>
      </c>
      <c r="B358" s="2">
        <f t="shared" si="30"/>
        <v>39144</v>
      </c>
      <c r="C358" s="12">
        <f t="shared" si="31"/>
        <v>0.99375</v>
      </c>
      <c r="D358" s="10">
        <f t="shared" si="32"/>
        <v>163.1718636111111</v>
      </c>
      <c r="E358" s="9">
        <f t="shared" si="33"/>
        <v>0.2635117777777778</v>
      </c>
      <c r="F358" s="9">
        <f t="shared" si="34"/>
        <v>63.06677617</v>
      </c>
    </row>
    <row r="359" spans="1:6" ht="13.5">
      <c r="A359" s="1" t="s">
        <v>663</v>
      </c>
      <c r="B359" s="2">
        <f t="shared" si="30"/>
        <v>39144</v>
      </c>
      <c r="C359" s="12">
        <f t="shared" si="31"/>
        <v>0.9940915300546448</v>
      </c>
      <c r="D359" s="10">
        <f t="shared" si="32"/>
        <v>163.17604211111112</v>
      </c>
      <c r="E359" s="9">
        <f t="shared" si="33"/>
        <v>0.2631253611111111</v>
      </c>
      <c r="F359" s="9">
        <f t="shared" si="34"/>
        <v>63.06688862</v>
      </c>
    </row>
    <row r="360" spans="1:6" ht="13.5">
      <c r="A360" s="1" t="s">
        <v>664</v>
      </c>
      <c r="B360" s="2">
        <f t="shared" si="30"/>
        <v>39144</v>
      </c>
      <c r="C360" s="12">
        <f t="shared" si="31"/>
        <v>0.9944444444444445</v>
      </c>
      <c r="D360" s="10">
        <f t="shared" si="32"/>
        <v>163.1802206111111</v>
      </c>
      <c r="E360" s="9">
        <f t="shared" si="33"/>
        <v>0.26273891666666666</v>
      </c>
      <c r="F360" s="9">
        <f t="shared" si="34"/>
        <v>63.06700107</v>
      </c>
    </row>
    <row r="361" spans="1:6" ht="13.5">
      <c r="A361" s="1" t="s">
        <v>665</v>
      </c>
      <c r="B361" s="2">
        <f t="shared" si="30"/>
        <v>39144</v>
      </c>
      <c r="C361" s="12">
        <f t="shared" si="31"/>
        <v>0.9947859744990892</v>
      </c>
      <c r="D361" s="10">
        <f t="shared" si="32"/>
        <v>163.1843991111111</v>
      </c>
      <c r="E361" s="9">
        <f t="shared" si="33"/>
        <v>0.26235247222222224</v>
      </c>
      <c r="F361" s="9">
        <f t="shared" si="34"/>
        <v>63.0671135</v>
      </c>
    </row>
    <row r="362" spans="1:6" ht="13.5">
      <c r="A362" s="1" t="s">
        <v>666</v>
      </c>
      <c r="B362" s="2">
        <f t="shared" si="30"/>
        <v>39144</v>
      </c>
      <c r="C362" s="12">
        <f t="shared" si="31"/>
        <v>0.9951388888888889</v>
      </c>
      <c r="D362" s="10">
        <f t="shared" si="32"/>
        <v>163.18857758333334</v>
      </c>
      <c r="E362" s="9">
        <f t="shared" si="33"/>
        <v>0.2619660277777778</v>
      </c>
      <c r="F362" s="9">
        <f t="shared" si="34"/>
        <v>63.06722593</v>
      </c>
    </row>
    <row r="363" spans="1:6" ht="13.5">
      <c r="A363" s="1" t="s">
        <v>667</v>
      </c>
      <c r="B363" s="2">
        <f t="shared" si="30"/>
        <v>39144</v>
      </c>
      <c r="C363" s="12">
        <f t="shared" si="31"/>
        <v>0.9954804189435337</v>
      </c>
      <c r="D363" s="10">
        <f t="shared" si="32"/>
        <v>163.1927560277778</v>
      </c>
      <c r="E363" s="9">
        <f t="shared" si="33"/>
        <v>0.2615795833333333</v>
      </c>
      <c r="F363" s="9">
        <f t="shared" si="34"/>
        <v>63.06733835</v>
      </c>
    </row>
    <row r="364" spans="1:6" ht="13.5">
      <c r="A364" s="1" t="s">
        <v>668</v>
      </c>
      <c r="B364" s="2">
        <f t="shared" si="30"/>
        <v>39144</v>
      </c>
      <c r="C364" s="12">
        <f t="shared" si="31"/>
        <v>0.9958333333333332</v>
      </c>
      <c r="D364" s="10">
        <f t="shared" si="32"/>
        <v>163.19693447222224</v>
      </c>
      <c r="E364" s="9">
        <f t="shared" si="33"/>
        <v>0.2611931388888889</v>
      </c>
      <c r="F364" s="9">
        <f t="shared" si="34"/>
        <v>63.06745076</v>
      </c>
    </row>
    <row r="365" spans="1:6" ht="13.5">
      <c r="A365" s="1" t="s">
        <v>669</v>
      </c>
      <c r="B365" s="2">
        <f t="shared" si="30"/>
        <v>39144</v>
      </c>
      <c r="C365" s="12">
        <f t="shared" si="31"/>
        <v>0.996174863387978</v>
      </c>
      <c r="D365" s="10">
        <f t="shared" si="32"/>
        <v>163.20111291666666</v>
      </c>
      <c r="E365" s="9">
        <f t="shared" si="33"/>
        <v>0.26080672222222223</v>
      </c>
      <c r="F365" s="9">
        <f t="shared" si="34"/>
        <v>63.06756316</v>
      </c>
    </row>
    <row r="366" spans="1:6" ht="13.5">
      <c r="A366" s="1" t="s">
        <v>670</v>
      </c>
      <c r="B366" s="2">
        <f t="shared" si="30"/>
        <v>39144</v>
      </c>
      <c r="C366" s="12">
        <f t="shared" si="31"/>
        <v>0.9965277777777778</v>
      </c>
      <c r="D366" s="10">
        <f t="shared" si="32"/>
        <v>163.20529133333332</v>
      </c>
      <c r="E366" s="9">
        <f t="shared" si="33"/>
        <v>0.26042027777777776</v>
      </c>
      <c r="F366" s="9">
        <f t="shared" si="34"/>
        <v>63.06767555</v>
      </c>
    </row>
    <row r="367" spans="1:6" ht="13.5">
      <c r="A367" s="1" t="s">
        <v>298</v>
      </c>
      <c r="B367" s="2">
        <f t="shared" si="30"/>
        <v>39144</v>
      </c>
      <c r="C367" s="12">
        <f t="shared" si="31"/>
        <v>0.9968693078324226</v>
      </c>
      <c r="D367" s="10">
        <f t="shared" si="32"/>
        <v>163.20946972222222</v>
      </c>
      <c r="E367" s="9">
        <f t="shared" si="33"/>
        <v>0.26003383333333335</v>
      </c>
      <c r="F367" s="9">
        <f t="shared" si="34"/>
        <v>63.06778793</v>
      </c>
    </row>
    <row r="368" spans="1:6" ht="13.5">
      <c r="A368" s="1" t="s">
        <v>299</v>
      </c>
      <c r="B368" s="2">
        <f t="shared" si="30"/>
        <v>39144</v>
      </c>
      <c r="C368" s="12">
        <f t="shared" si="31"/>
        <v>0.9972222222222222</v>
      </c>
      <c r="D368" s="10">
        <f t="shared" si="32"/>
        <v>163.2136481111111</v>
      </c>
      <c r="E368" s="9">
        <f t="shared" si="33"/>
        <v>0.2596473888888889</v>
      </c>
      <c r="F368" s="9">
        <f t="shared" si="34"/>
        <v>63.0679003</v>
      </c>
    </row>
    <row r="369" spans="1:6" ht="13.5">
      <c r="A369" s="1" t="s">
        <v>300</v>
      </c>
      <c r="B369" s="2">
        <f t="shared" si="30"/>
        <v>39144</v>
      </c>
      <c r="C369" s="12">
        <f t="shared" si="31"/>
        <v>0.997563752276867</v>
      </c>
      <c r="D369" s="10">
        <f t="shared" si="32"/>
        <v>163.2178264722222</v>
      </c>
      <c r="E369" s="9">
        <f t="shared" si="33"/>
        <v>0.2592609444444444</v>
      </c>
      <c r="F369" s="9">
        <f t="shared" si="34"/>
        <v>63.06801267</v>
      </c>
    </row>
    <row r="370" spans="1:6" ht="13.5">
      <c r="A370" s="1" t="s">
        <v>301</v>
      </c>
      <c r="B370" s="2">
        <f t="shared" si="30"/>
        <v>39144</v>
      </c>
      <c r="C370" s="12">
        <f t="shared" si="31"/>
        <v>0.9979166666666667</v>
      </c>
      <c r="D370" s="10">
        <f t="shared" si="32"/>
        <v>163.22200483333333</v>
      </c>
      <c r="E370" s="9">
        <f t="shared" si="33"/>
        <v>0.2588745</v>
      </c>
      <c r="F370" s="9">
        <f t="shared" si="34"/>
        <v>63.06812502</v>
      </c>
    </row>
    <row r="371" spans="1:6" ht="13.5">
      <c r="A371" s="1" t="s">
        <v>302</v>
      </c>
      <c r="B371" s="2">
        <f t="shared" si="30"/>
        <v>39144</v>
      </c>
      <c r="C371" s="12">
        <f t="shared" si="31"/>
        <v>0.9982581967213114</v>
      </c>
      <c r="D371" s="10">
        <f t="shared" si="32"/>
        <v>163.22618316666666</v>
      </c>
      <c r="E371" s="9">
        <f t="shared" si="33"/>
        <v>0.25848805555555554</v>
      </c>
      <c r="F371" s="9">
        <f t="shared" si="34"/>
        <v>63.06823737</v>
      </c>
    </row>
    <row r="372" spans="1:6" ht="13.5">
      <c r="A372" s="1" t="s">
        <v>303</v>
      </c>
      <c r="B372" s="2">
        <f t="shared" si="30"/>
        <v>39144</v>
      </c>
      <c r="C372" s="12">
        <f t="shared" si="31"/>
        <v>0.998611111111111</v>
      </c>
      <c r="D372" s="10">
        <f t="shared" si="32"/>
        <v>163.23036147222223</v>
      </c>
      <c r="E372" s="9">
        <f t="shared" si="33"/>
        <v>0.2581016388888889</v>
      </c>
      <c r="F372" s="9">
        <f t="shared" si="34"/>
        <v>63.06834971</v>
      </c>
    </row>
    <row r="373" spans="1:6" ht="13.5">
      <c r="A373" s="1" t="s">
        <v>304</v>
      </c>
      <c r="B373" s="2">
        <f t="shared" si="30"/>
        <v>39144</v>
      </c>
      <c r="C373" s="12">
        <f t="shared" si="31"/>
        <v>0.9989526411657558</v>
      </c>
      <c r="D373" s="10">
        <f t="shared" si="32"/>
        <v>163.2345396111111</v>
      </c>
      <c r="E373" s="9">
        <f t="shared" si="33"/>
        <v>0.25771519444444446</v>
      </c>
      <c r="F373" s="9">
        <f t="shared" si="34"/>
        <v>63.06846203</v>
      </c>
    </row>
    <row r="374" spans="1:6" ht="13.5">
      <c r="A374" s="1" t="s">
        <v>305</v>
      </c>
      <c r="B374" s="2">
        <f t="shared" si="30"/>
        <v>39144</v>
      </c>
      <c r="C374" s="12">
        <f t="shared" si="31"/>
        <v>0.9993055555555556</v>
      </c>
      <c r="D374" s="10">
        <f t="shared" si="32"/>
        <v>163.23871788888889</v>
      </c>
      <c r="E374" s="9">
        <f t="shared" si="33"/>
        <v>0.25732875</v>
      </c>
      <c r="F374" s="9">
        <f t="shared" si="34"/>
        <v>63.06857435</v>
      </c>
    </row>
    <row r="375" spans="1:6" ht="13.5">
      <c r="A375" s="1" t="s">
        <v>306</v>
      </c>
      <c r="B375" s="2">
        <f t="shared" si="30"/>
        <v>39144</v>
      </c>
      <c r="C375" s="12">
        <f t="shared" si="31"/>
        <v>0.9996470856102003</v>
      </c>
      <c r="D375" s="10">
        <f t="shared" si="32"/>
        <v>163.24289616666664</v>
      </c>
      <c r="E375" s="9">
        <f t="shared" si="33"/>
        <v>0.25694230555555553</v>
      </c>
      <c r="F375" s="9">
        <f t="shared" si="34"/>
        <v>63.06868666</v>
      </c>
    </row>
    <row r="376" spans="1:6" ht="13.5">
      <c r="A376" s="1" t="s">
        <v>307</v>
      </c>
      <c r="B376" s="2">
        <f t="shared" si="30"/>
        <v>39145</v>
      </c>
      <c r="C376" s="12">
        <f t="shared" si="31"/>
        <v>0</v>
      </c>
      <c r="D376" s="10">
        <f t="shared" si="32"/>
        <v>163.24707444444442</v>
      </c>
      <c r="E376" s="9">
        <f t="shared" si="33"/>
        <v>0.2565558611111111</v>
      </c>
      <c r="F376" s="9">
        <f t="shared" si="34"/>
        <v>63.06879896</v>
      </c>
    </row>
    <row r="377" spans="1:6" ht="13.5">
      <c r="A377" s="1" t="s">
        <v>308</v>
      </c>
      <c r="B377" s="2">
        <f t="shared" si="30"/>
        <v>39145</v>
      </c>
      <c r="C377" s="12">
        <f t="shared" si="31"/>
        <v>0.00034153005464480874</v>
      </c>
      <c r="D377" s="10">
        <f t="shared" si="32"/>
        <v>163.25125266666666</v>
      </c>
      <c r="E377" s="9">
        <f t="shared" si="33"/>
        <v>0.25616941666666665</v>
      </c>
      <c r="F377" s="9">
        <f t="shared" si="34"/>
        <v>63.06891125</v>
      </c>
    </row>
    <row r="378" spans="1:6" ht="13.5">
      <c r="A378" s="1" t="s">
        <v>309</v>
      </c>
      <c r="B378" s="2">
        <f t="shared" si="30"/>
        <v>39145</v>
      </c>
      <c r="C378" s="12">
        <f t="shared" si="31"/>
        <v>0.0006944444444444445</v>
      </c>
      <c r="D378" s="10">
        <f t="shared" si="32"/>
        <v>163.25543091666665</v>
      </c>
      <c r="E378" s="9">
        <f t="shared" si="33"/>
        <v>0.255783</v>
      </c>
      <c r="F378" s="9">
        <f t="shared" si="34"/>
        <v>63.06902354</v>
      </c>
    </row>
    <row r="379" spans="1:6" ht="13.5">
      <c r="A379" s="1" t="s">
        <v>310</v>
      </c>
      <c r="B379" s="2">
        <f t="shared" si="30"/>
        <v>39145</v>
      </c>
      <c r="C379" s="12">
        <f t="shared" si="31"/>
        <v>0.001035974499089253</v>
      </c>
      <c r="D379" s="10">
        <f t="shared" si="32"/>
        <v>163.2596091388889</v>
      </c>
      <c r="E379" s="9">
        <f t="shared" si="33"/>
        <v>0.25539655555555557</v>
      </c>
      <c r="F379" s="9">
        <f t="shared" si="34"/>
        <v>63.06913581</v>
      </c>
    </row>
    <row r="380" spans="1:6" ht="13.5">
      <c r="A380" s="1" t="s">
        <v>311</v>
      </c>
      <c r="B380" s="2">
        <f t="shared" si="30"/>
        <v>39145</v>
      </c>
      <c r="C380" s="12">
        <f t="shared" si="31"/>
        <v>0.001388888888888889</v>
      </c>
      <c r="D380" s="10">
        <f t="shared" si="32"/>
        <v>163.26378733333334</v>
      </c>
      <c r="E380" s="9">
        <f t="shared" si="33"/>
        <v>0.2550101111111111</v>
      </c>
      <c r="F380" s="9">
        <f t="shared" si="34"/>
        <v>63.06924808</v>
      </c>
    </row>
    <row r="381" spans="1:6" ht="13.5">
      <c r="A381" s="1" t="s">
        <v>312</v>
      </c>
      <c r="B381" s="2">
        <f t="shared" si="30"/>
        <v>39145</v>
      </c>
      <c r="C381" s="12">
        <f t="shared" si="31"/>
        <v>0.0017304189435336976</v>
      </c>
      <c r="D381" s="10">
        <f t="shared" si="32"/>
        <v>163.2679655277778</v>
      </c>
      <c r="E381" s="9">
        <f t="shared" si="33"/>
        <v>0.2546236666666667</v>
      </c>
      <c r="F381" s="9">
        <f t="shared" si="34"/>
        <v>63.06936033</v>
      </c>
    </row>
    <row r="382" spans="1:6" ht="13.5">
      <c r="A382" s="1" t="s">
        <v>313</v>
      </c>
      <c r="B382" s="2">
        <f t="shared" si="30"/>
        <v>39145</v>
      </c>
      <c r="C382" s="12">
        <f t="shared" si="31"/>
        <v>0.0020833333333333333</v>
      </c>
      <c r="D382" s="10">
        <f t="shared" si="32"/>
        <v>163.27214369444445</v>
      </c>
      <c r="E382" s="9">
        <f t="shared" si="33"/>
        <v>0.2542372222222222</v>
      </c>
      <c r="F382" s="9">
        <f t="shared" si="34"/>
        <v>63.06947258</v>
      </c>
    </row>
    <row r="383" spans="1:6" ht="13.5">
      <c r="A383" s="1" t="s">
        <v>314</v>
      </c>
      <c r="B383" s="2">
        <f t="shared" si="30"/>
        <v>39145</v>
      </c>
      <c r="C383" s="12">
        <f t="shared" si="31"/>
        <v>0.0024248633879781424</v>
      </c>
      <c r="D383" s="10">
        <f t="shared" si="32"/>
        <v>163.27632183333336</v>
      </c>
      <c r="E383" s="9">
        <f t="shared" si="33"/>
        <v>0.25385077777777776</v>
      </c>
      <c r="F383" s="9">
        <f t="shared" si="34"/>
        <v>63.06958482</v>
      </c>
    </row>
    <row r="384" spans="1:6" ht="13.5">
      <c r="A384" s="1" t="s">
        <v>315</v>
      </c>
      <c r="B384" s="2">
        <f t="shared" si="30"/>
        <v>39145</v>
      </c>
      <c r="C384" s="12">
        <f t="shared" si="31"/>
        <v>0.002777777777777778</v>
      </c>
      <c r="D384" s="10">
        <f t="shared" si="32"/>
        <v>163.28049997222223</v>
      </c>
      <c r="E384" s="9">
        <f t="shared" si="33"/>
        <v>0.25346433333333335</v>
      </c>
      <c r="F384" s="9">
        <f t="shared" si="34"/>
        <v>63.06969705</v>
      </c>
    </row>
    <row r="385" spans="1:6" ht="13.5">
      <c r="A385" s="1" t="s">
        <v>316</v>
      </c>
      <c r="B385" s="2">
        <f t="shared" si="30"/>
        <v>39145</v>
      </c>
      <c r="C385" s="12">
        <f t="shared" si="31"/>
        <v>0.003119307832422586</v>
      </c>
      <c r="D385" s="10">
        <f t="shared" si="32"/>
        <v>163.2846781111111</v>
      </c>
      <c r="E385" s="9">
        <f t="shared" si="33"/>
        <v>0.2530779166666667</v>
      </c>
      <c r="F385" s="9">
        <f t="shared" si="34"/>
        <v>63.06980927</v>
      </c>
    </row>
    <row r="386" spans="1:6" ht="13.5">
      <c r="A386" s="1" t="s">
        <v>317</v>
      </c>
      <c r="B386" s="2">
        <f t="shared" si="30"/>
        <v>39145</v>
      </c>
      <c r="C386" s="12">
        <f t="shared" si="31"/>
        <v>0.003472222222222222</v>
      </c>
      <c r="D386" s="10">
        <f t="shared" si="32"/>
        <v>163.28885622222222</v>
      </c>
      <c r="E386" s="9">
        <f t="shared" si="33"/>
        <v>0.2526914722222222</v>
      </c>
      <c r="F386" s="9">
        <f t="shared" si="34"/>
        <v>63.06992148</v>
      </c>
    </row>
    <row r="387" spans="1:6" ht="13.5">
      <c r="A387" s="1" t="s">
        <v>318</v>
      </c>
      <c r="B387" s="2">
        <f t="shared" si="30"/>
        <v>39145</v>
      </c>
      <c r="C387" s="12">
        <f t="shared" si="31"/>
        <v>0.0038137522768670307</v>
      </c>
      <c r="D387" s="10">
        <f t="shared" si="32"/>
        <v>163.29303430555555</v>
      </c>
      <c r="E387" s="9">
        <f t="shared" si="33"/>
        <v>0.2523050277777778</v>
      </c>
      <c r="F387" s="9">
        <f t="shared" si="34"/>
        <v>63.07003368</v>
      </c>
    </row>
    <row r="388" spans="1:6" ht="13.5">
      <c r="A388" s="1" t="s">
        <v>319</v>
      </c>
      <c r="B388" s="2">
        <f t="shared" si="30"/>
        <v>39145</v>
      </c>
      <c r="C388" s="12">
        <f t="shared" si="31"/>
        <v>0.004166666666666667</v>
      </c>
      <c r="D388" s="10">
        <f t="shared" si="32"/>
        <v>163.29721238888888</v>
      </c>
      <c r="E388" s="9">
        <f t="shared" si="33"/>
        <v>0.25191858333333333</v>
      </c>
      <c r="F388" s="9">
        <f t="shared" si="34"/>
        <v>63.07014587</v>
      </c>
    </row>
    <row r="389" spans="1:6" ht="13.5">
      <c r="A389" s="1" t="s">
        <v>320</v>
      </c>
      <c r="B389" s="2">
        <f t="shared" si="30"/>
        <v>39145</v>
      </c>
      <c r="C389" s="12">
        <f t="shared" si="31"/>
        <v>0.004508196721311476</v>
      </c>
      <c r="D389" s="10">
        <f t="shared" si="32"/>
        <v>163.30139044444445</v>
      </c>
      <c r="E389" s="9">
        <f t="shared" si="33"/>
        <v>0.25153213888888887</v>
      </c>
      <c r="F389" s="9">
        <f t="shared" si="34"/>
        <v>63.07025806</v>
      </c>
    </row>
    <row r="390" spans="1:6" ht="13.5">
      <c r="A390" s="1" t="s">
        <v>321</v>
      </c>
      <c r="B390" s="2">
        <f t="shared" si="30"/>
        <v>39145</v>
      </c>
      <c r="C390" s="12">
        <f t="shared" si="31"/>
        <v>0.004861111111111111</v>
      </c>
      <c r="D390" s="10">
        <f t="shared" si="32"/>
        <v>163.30556830555557</v>
      </c>
      <c r="E390" s="9">
        <f t="shared" si="33"/>
        <v>0.25114569444444446</v>
      </c>
      <c r="F390" s="9">
        <f t="shared" si="34"/>
        <v>63.07037023</v>
      </c>
    </row>
    <row r="391" spans="1:6" ht="13.5">
      <c r="A391" s="1" t="s">
        <v>322</v>
      </c>
      <c r="B391" s="2">
        <f t="shared" si="30"/>
        <v>39145</v>
      </c>
      <c r="C391" s="12">
        <f t="shared" si="31"/>
        <v>0.0052026411657559194</v>
      </c>
      <c r="D391" s="10">
        <f t="shared" si="32"/>
        <v>163.30974633333335</v>
      </c>
      <c r="E391" s="9">
        <f t="shared" si="33"/>
        <v>0.2507592777777778</v>
      </c>
      <c r="F391" s="9">
        <f t="shared" si="34"/>
        <v>63.07048239</v>
      </c>
    </row>
    <row r="392" spans="1:6" ht="13.5">
      <c r="A392" s="1" t="s">
        <v>323</v>
      </c>
      <c r="B392" s="2">
        <f t="shared" si="30"/>
        <v>39145</v>
      </c>
      <c r="C392" s="12">
        <f t="shared" si="31"/>
        <v>0.005555555555555556</v>
      </c>
      <c r="D392" s="10">
        <f t="shared" si="32"/>
        <v>163.31392436111113</v>
      </c>
      <c r="E392" s="9">
        <f t="shared" si="33"/>
        <v>0.2503728333333333</v>
      </c>
      <c r="F392" s="9">
        <f t="shared" si="34"/>
        <v>63.07059455</v>
      </c>
    </row>
    <row r="393" spans="1:6" ht="13.5">
      <c r="A393" s="1" t="s">
        <v>324</v>
      </c>
      <c r="B393" s="2">
        <f t="shared" si="30"/>
        <v>39145</v>
      </c>
      <c r="C393" s="12">
        <f t="shared" si="31"/>
        <v>0.005897085610200365</v>
      </c>
      <c r="D393" s="10">
        <f t="shared" si="32"/>
        <v>163.3181023611111</v>
      </c>
      <c r="E393" s="9">
        <f t="shared" si="33"/>
        <v>0.24998638888888888</v>
      </c>
      <c r="F393" s="9">
        <f t="shared" si="34"/>
        <v>63.0707067</v>
      </c>
    </row>
    <row r="394" spans="1:6" ht="13.5">
      <c r="A394" s="1" t="s">
        <v>325</v>
      </c>
      <c r="B394" s="2">
        <f t="shared" si="30"/>
        <v>39145</v>
      </c>
      <c r="C394" s="12">
        <f t="shared" si="31"/>
        <v>0.0062499999999999995</v>
      </c>
      <c r="D394" s="10">
        <f t="shared" si="32"/>
        <v>163.3222803611111</v>
      </c>
      <c r="E394" s="9">
        <f t="shared" si="33"/>
        <v>0.24959994444444444</v>
      </c>
      <c r="F394" s="9">
        <f t="shared" si="34"/>
        <v>63.07081884</v>
      </c>
    </row>
    <row r="395" spans="1:6" ht="13.5">
      <c r="A395" s="1" t="s">
        <v>326</v>
      </c>
      <c r="B395" s="2">
        <f t="shared" si="30"/>
        <v>39145</v>
      </c>
      <c r="C395" s="12">
        <f t="shared" si="31"/>
        <v>0.006591530054644809</v>
      </c>
      <c r="D395" s="10">
        <f t="shared" si="32"/>
        <v>163.32645833333333</v>
      </c>
      <c r="E395" s="9">
        <f t="shared" si="33"/>
        <v>0.2492135</v>
      </c>
      <c r="F395" s="9">
        <f t="shared" si="34"/>
        <v>63.07093097</v>
      </c>
    </row>
    <row r="396" spans="1:6" ht="13.5">
      <c r="A396" s="1" t="s">
        <v>327</v>
      </c>
      <c r="B396" s="2">
        <f t="shared" si="30"/>
        <v>39145</v>
      </c>
      <c r="C396" s="12">
        <f t="shared" si="31"/>
        <v>0.006944444444444444</v>
      </c>
      <c r="D396" s="10">
        <f t="shared" si="32"/>
        <v>163.33063627777778</v>
      </c>
      <c r="E396" s="9">
        <f t="shared" si="33"/>
        <v>0.24882705555555557</v>
      </c>
      <c r="F396" s="9">
        <f t="shared" si="34"/>
        <v>63.07104309</v>
      </c>
    </row>
    <row r="397" spans="1:6" ht="13.5">
      <c r="A397" s="1" t="s">
        <v>328</v>
      </c>
      <c r="B397" s="2">
        <f t="shared" si="30"/>
        <v>39145</v>
      </c>
      <c r="C397" s="12">
        <f t="shared" si="31"/>
        <v>0.007285974499089253</v>
      </c>
      <c r="D397" s="10">
        <f t="shared" si="32"/>
        <v>163.33481422222224</v>
      </c>
      <c r="E397" s="9">
        <f t="shared" si="33"/>
        <v>0.24844061111111113</v>
      </c>
      <c r="F397" s="9">
        <f t="shared" si="34"/>
        <v>63.0711552</v>
      </c>
    </row>
    <row r="398" spans="1:6" ht="13.5">
      <c r="A398" s="1" t="s">
        <v>329</v>
      </c>
      <c r="B398" s="2">
        <f t="shared" si="30"/>
        <v>39145</v>
      </c>
      <c r="C398" s="12">
        <f t="shared" si="31"/>
        <v>0.007638888888888889</v>
      </c>
      <c r="D398" s="10">
        <f t="shared" si="32"/>
        <v>163.3389921388889</v>
      </c>
      <c r="E398" s="9">
        <f t="shared" si="33"/>
        <v>0.24805419444444446</v>
      </c>
      <c r="F398" s="9">
        <f t="shared" si="34"/>
        <v>63.0712673</v>
      </c>
    </row>
    <row r="399" spans="1:6" ht="13.5">
      <c r="A399" s="1" t="s">
        <v>330</v>
      </c>
      <c r="B399" s="2">
        <f t="shared" si="30"/>
        <v>39145</v>
      </c>
      <c r="C399" s="12">
        <f t="shared" si="31"/>
        <v>0.007980418943533697</v>
      </c>
      <c r="D399" s="10">
        <f t="shared" si="32"/>
        <v>163.34317005555556</v>
      </c>
      <c r="E399" s="9">
        <f t="shared" si="33"/>
        <v>0.24766775</v>
      </c>
      <c r="F399" s="9">
        <f t="shared" si="34"/>
        <v>63.0713794</v>
      </c>
    </row>
    <row r="400" spans="1:6" ht="13.5">
      <c r="A400" s="1" t="s">
        <v>331</v>
      </c>
      <c r="B400" s="2">
        <f t="shared" si="30"/>
        <v>39145</v>
      </c>
      <c r="C400" s="12">
        <f t="shared" si="31"/>
        <v>0.008333333333333333</v>
      </c>
      <c r="D400" s="10">
        <f t="shared" si="32"/>
        <v>163.34734794444446</v>
      </c>
      <c r="E400" s="9">
        <f t="shared" si="33"/>
        <v>0.24728130555555555</v>
      </c>
      <c r="F400" s="9">
        <f t="shared" si="34"/>
        <v>63.07149148</v>
      </c>
    </row>
    <row r="401" spans="1:6" ht="13.5">
      <c r="A401" s="1" t="s">
        <v>332</v>
      </c>
      <c r="B401" s="2">
        <f t="shared" si="30"/>
        <v>39145</v>
      </c>
      <c r="C401" s="12">
        <f t="shared" si="31"/>
        <v>0.008674863387978142</v>
      </c>
      <c r="D401" s="10">
        <f t="shared" si="32"/>
        <v>163.35152583333334</v>
      </c>
      <c r="E401" s="9">
        <f t="shared" si="33"/>
        <v>0.2468948611111111</v>
      </c>
      <c r="F401" s="9">
        <f t="shared" si="34"/>
        <v>63.07160356</v>
      </c>
    </row>
    <row r="402" spans="1:6" ht="13.5">
      <c r="A402" s="1" t="s">
        <v>333</v>
      </c>
      <c r="B402" s="2">
        <f t="shared" si="30"/>
        <v>39145</v>
      </c>
      <c r="C402" s="12">
        <f t="shared" si="31"/>
        <v>0.009027777777777779</v>
      </c>
      <c r="D402" s="10">
        <f t="shared" si="32"/>
        <v>163.35570369444443</v>
      </c>
      <c r="E402" s="9">
        <f t="shared" si="33"/>
        <v>0.24650841666666667</v>
      </c>
      <c r="F402" s="9">
        <f t="shared" si="34"/>
        <v>63.07171562</v>
      </c>
    </row>
    <row r="403" spans="1:6" ht="13.5">
      <c r="A403" s="1" t="s">
        <v>334</v>
      </c>
      <c r="B403" s="2">
        <f t="shared" si="30"/>
        <v>39145</v>
      </c>
      <c r="C403" s="12">
        <f t="shared" si="31"/>
        <v>0.009369307832422588</v>
      </c>
      <c r="D403" s="10">
        <f t="shared" si="32"/>
        <v>163.35988155555555</v>
      </c>
      <c r="E403" s="9">
        <f t="shared" si="33"/>
        <v>0.24612197222222224</v>
      </c>
      <c r="F403" s="9">
        <f t="shared" si="34"/>
        <v>63.07182768</v>
      </c>
    </row>
    <row r="404" spans="1:6" ht="13.5">
      <c r="A404" s="1" t="s">
        <v>335</v>
      </c>
      <c r="B404" s="2">
        <f t="shared" si="30"/>
        <v>39145</v>
      </c>
      <c r="C404" s="12">
        <f t="shared" si="31"/>
        <v>0.009722222222222222</v>
      </c>
      <c r="D404" s="10">
        <f t="shared" si="32"/>
        <v>163.36405938888888</v>
      </c>
      <c r="E404" s="9">
        <f t="shared" si="33"/>
        <v>0.24573555555555557</v>
      </c>
      <c r="F404" s="9">
        <f t="shared" si="34"/>
        <v>63.07193973</v>
      </c>
    </row>
    <row r="405" spans="1:6" ht="13.5">
      <c r="A405" s="1" t="s">
        <v>709</v>
      </c>
      <c r="B405" s="2">
        <f t="shared" si="30"/>
        <v>39145</v>
      </c>
      <c r="C405" s="12">
        <f t="shared" si="31"/>
        <v>0.010063752276867031</v>
      </c>
      <c r="D405" s="10">
        <f t="shared" si="32"/>
        <v>163.36823722222223</v>
      </c>
      <c r="E405" s="9">
        <f t="shared" si="33"/>
        <v>0.24534911111111113</v>
      </c>
      <c r="F405" s="9">
        <f t="shared" si="34"/>
        <v>63.07205177</v>
      </c>
    </row>
    <row r="406" spans="1:6" ht="13.5">
      <c r="A406" s="1" t="s">
        <v>710</v>
      </c>
      <c r="B406" s="2">
        <f t="shared" si="30"/>
        <v>39145</v>
      </c>
      <c r="C406" s="12">
        <f t="shared" si="31"/>
        <v>0.010416666666666666</v>
      </c>
      <c r="D406" s="10">
        <f t="shared" si="32"/>
        <v>163.37241502777778</v>
      </c>
      <c r="E406" s="9">
        <f t="shared" si="33"/>
        <v>0.24496266666666666</v>
      </c>
      <c r="F406" s="9">
        <f t="shared" si="34"/>
        <v>63.0721638</v>
      </c>
    </row>
    <row r="407" spans="1:6" ht="13.5">
      <c r="A407" s="1" t="s">
        <v>711</v>
      </c>
      <c r="B407" s="2">
        <f t="shared" si="30"/>
        <v>39145</v>
      </c>
      <c r="C407" s="12">
        <f t="shared" si="31"/>
        <v>0.010758196721311475</v>
      </c>
      <c r="D407" s="10">
        <f t="shared" si="32"/>
        <v>163.3765926388889</v>
      </c>
      <c r="E407" s="9">
        <f t="shared" si="33"/>
        <v>0.24457622222222222</v>
      </c>
      <c r="F407" s="9">
        <f t="shared" si="34"/>
        <v>63.07227582</v>
      </c>
    </row>
    <row r="408" spans="1:6" ht="13.5">
      <c r="A408" s="1" t="s">
        <v>712</v>
      </c>
      <c r="B408" s="2">
        <f t="shared" si="30"/>
        <v>39145</v>
      </c>
      <c r="C408" s="12">
        <f t="shared" si="31"/>
        <v>0.011111111111111112</v>
      </c>
      <c r="D408" s="10">
        <f t="shared" si="32"/>
        <v>163.38077041666668</v>
      </c>
      <c r="E408" s="9">
        <f t="shared" si="33"/>
        <v>0.24418977777777778</v>
      </c>
      <c r="F408" s="9">
        <f t="shared" si="34"/>
        <v>63.07238783</v>
      </c>
    </row>
    <row r="409" spans="1:6" ht="13.5">
      <c r="A409" s="1" t="s">
        <v>713</v>
      </c>
      <c r="B409" s="2">
        <f aca="true" t="shared" si="35" ref="B409:B472">DATE(FIXED(MID(A409,9,4)),FIXED(MID(A409,4,3)),FIXED(MID(A409,1,3)))</f>
        <v>39145</v>
      </c>
      <c r="C409" s="12">
        <f aca="true" t="shared" si="36" ref="C409:C472">(VALUE(MID(A409,14,2))+VALUE(MID(A409,17,2))/60+VALUE(MID(A409,20,5))/3660)/24</f>
        <v>0.01145264116575592</v>
      </c>
      <c r="D409" s="10">
        <f aca="true" t="shared" si="37" ref="D409:D472">VALUE(MID(A409,27,3))+VALUE(MID(A409,31,2))/60+VALUE(MID(A409,34,7))/3600</f>
        <v>163.38494816666665</v>
      </c>
      <c r="E409" s="9">
        <f aca="true" t="shared" si="38" ref="E409:E472">(VALUE(MID(A409,44,2))+VALUE(MID(A409,47,2))/60+VALUE(MID(A409,50,7))/3600)*(IF(MID(A409,43,1)="-",-1,1))</f>
        <v>0.24380333333333334</v>
      </c>
      <c r="F409" s="9">
        <f aca="true" t="shared" si="39" ref="F409:F472">VALUE(MID(A409,60,11))</f>
        <v>63.07249983</v>
      </c>
    </row>
    <row r="410" spans="1:6" ht="13.5">
      <c r="A410" s="1" t="s">
        <v>714</v>
      </c>
      <c r="B410" s="2">
        <f t="shared" si="35"/>
        <v>39145</v>
      </c>
      <c r="C410" s="12">
        <f t="shared" si="36"/>
        <v>0.011805555555555555</v>
      </c>
      <c r="D410" s="10">
        <f t="shared" si="37"/>
        <v>163.38912591666667</v>
      </c>
      <c r="E410" s="9">
        <f t="shared" si="38"/>
        <v>0.24341691666666668</v>
      </c>
      <c r="F410" s="9">
        <f t="shared" si="39"/>
        <v>63.07261183</v>
      </c>
    </row>
    <row r="411" spans="1:6" ht="13.5">
      <c r="A411" s="1" t="s">
        <v>715</v>
      </c>
      <c r="B411" s="2">
        <f t="shared" si="35"/>
        <v>39145</v>
      </c>
      <c r="C411" s="12">
        <f t="shared" si="36"/>
        <v>0.012147085610200364</v>
      </c>
      <c r="D411" s="10">
        <f t="shared" si="37"/>
        <v>163.39330363888888</v>
      </c>
      <c r="E411" s="9">
        <f t="shared" si="38"/>
        <v>0.24303047222222224</v>
      </c>
      <c r="F411" s="9">
        <f t="shared" si="39"/>
        <v>63.07272381</v>
      </c>
    </row>
    <row r="412" spans="1:6" ht="13.5">
      <c r="A412" s="1" t="s">
        <v>716</v>
      </c>
      <c r="B412" s="2">
        <f t="shared" si="35"/>
        <v>39145</v>
      </c>
      <c r="C412" s="12">
        <f t="shared" si="36"/>
        <v>0.012499999999999999</v>
      </c>
      <c r="D412" s="10">
        <f t="shared" si="37"/>
        <v>163.3974813611111</v>
      </c>
      <c r="E412" s="9">
        <f t="shared" si="38"/>
        <v>0.24264402777777777</v>
      </c>
      <c r="F412" s="9">
        <f t="shared" si="39"/>
        <v>63.07283579</v>
      </c>
    </row>
    <row r="413" spans="1:6" ht="13.5">
      <c r="A413" s="1" t="s">
        <v>717</v>
      </c>
      <c r="B413" s="2">
        <f t="shared" si="35"/>
        <v>39145</v>
      </c>
      <c r="C413" s="12">
        <f t="shared" si="36"/>
        <v>0.012841530054644808</v>
      </c>
      <c r="D413" s="10">
        <f t="shared" si="37"/>
        <v>163.40165905555557</v>
      </c>
      <c r="E413" s="9">
        <f t="shared" si="38"/>
        <v>0.24225758333333333</v>
      </c>
      <c r="F413" s="9">
        <f t="shared" si="39"/>
        <v>63.07294776</v>
      </c>
    </row>
    <row r="414" spans="1:6" ht="13.5">
      <c r="A414" s="1" t="s">
        <v>718</v>
      </c>
      <c r="B414" s="2">
        <f t="shared" si="35"/>
        <v>39145</v>
      </c>
      <c r="C414" s="12">
        <f t="shared" si="36"/>
        <v>0.013194444444444444</v>
      </c>
      <c r="D414" s="10">
        <f t="shared" si="37"/>
        <v>163.40583675</v>
      </c>
      <c r="E414" s="9">
        <f t="shared" si="38"/>
        <v>0.2418711388888889</v>
      </c>
      <c r="F414" s="9">
        <f t="shared" si="39"/>
        <v>63.07305972</v>
      </c>
    </row>
    <row r="415" spans="1:6" ht="13.5">
      <c r="A415" s="1" t="s">
        <v>719</v>
      </c>
      <c r="B415" s="2">
        <f t="shared" si="35"/>
        <v>39145</v>
      </c>
      <c r="C415" s="12">
        <f t="shared" si="36"/>
        <v>0.013535974499089254</v>
      </c>
      <c r="D415" s="10">
        <f t="shared" si="37"/>
        <v>163.41001441666668</v>
      </c>
      <c r="E415" s="9">
        <f t="shared" si="38"/>
        <v>0.24148469444444445</v>
      </c>
      <c r="F415" s="9">
        <f t="shared" si="39"/>
        <v>63.07317167</v>
      </c>
    </row>
    <row r="416" spans="1:6" ht="13.5">
      <c r="A416" s="1" t="s">
        <v>720</v>
      </c>
      <c r="B416" s="2">
        <f t="shared" si="35"/>
        <v>39145</v>
      </c>
      <c r="C416" s="12">
        <f t="shared" si="36"/>
        <v>0.013888888888888888</v>
      </c>
      <c r="D416" s="10">
        <f t="shared" si="37"/>
        <v>163.41419205555556</v>
      </c>
      <c r="E416" s="9">
        <f t="shared" si="38"/>
        <v>0.2410982777777778</v>
      </c>
      <c r="F416" s="9">
        <f t="shared" si="39"/>
        <v>63.07328361</v>
      </c>
    </row>
    <row r="417" spans="1:6" ht="13.5">
      <c r="A417" s="1" t="s">
        <v>721</v>
      </c>
      <c r="B417" s="2">
        <f t="shared" si="35"/>
        <v>39145</v>
      </c>
      <c r="C417" s="12">
        <f t="shared" si="36"/>
        <v>0.014230418943533697</v>
      </c>
      <c r="D417" s="10">
        <f t="shared" si="37"/>
        <v>163.41836969444444</v>
      </c>
      <c r="E417" s="9">
        <f t="shared" si="38"/>
        <v>0.24071183333333335</v>
      </c>
      <c r="F417" s="9">
        <f t="shared" si="39"/>
        <v>63.07339554</v>
      </c>
    </row>
    <row r="418" spans="1:6" ht="13.5">
      <c r="A418" s="1" t="s">
        <v>722</v>
      </c>
      <c r="B418" s="2">
        <f t="shared" si="35"/>
        <v>39145</v>
      </c>
      <c r="C418" s="12">
        <f t="shared" si="36"/>
        <v>0.014583333333333332</v>
      </c>
      <c r="D418" s="10">
        <f t="shared" si="37"/>
        <v>163.4225473333333</v>
      </c>
      <c r="E418" s="9">
        <f t="shared" si="38"/>
        <v>0.24032538888888888</v>
      </c>
      <c r="F418" s="9">
        <f t="shared" si="39"/>
        <v>63.07350746</v>
      </c>
    </row>
    <row r="419" spans="1:6" ht="13.5">
      <c r="A419" s="1" t="s">
        <v>723</v>
      </c>
      <c r="B419" s="2">
        <f t="shared" si="35"/>
        <v>39145</v>
      </c>
      <c r="C419" s="12">
        <f t="shared" si="36"/>
        <v>0.014924863387978141</v>
      </c>
      <c r="D419" s="10">
        <f t="shared" si="37"/>
        <v>163.42672491666664</v>
      </c>
      <c r="E419" s="9">
        <f t="shared" si="38"/>
        <v>0.23993894444444444</v>
      </c>
      <c r="F419" s="9">
        <f t="shared" si="39"/>
        <v>63.07361937</v>
      </c>
    </row>
    <row r="420" spans="1:6" ht="13.5">
      <c r="A420" s="1" t="s">
        <v>724</v>
      </c>
      <c r="B420" s="2">
        <f t="shared" si="35"/>
        <v>39145</v>
      </c>
      <c r="C420" s="12">
        <f t="shared" si="36"/>
        <v>0.015277777777777777</v>
      </c>
      <c r="D420" s="10">
        <f t="shared" si="37"/>
        <v>163.43090252777776</v>
      </c>
      <c r="E420" s="9">
        <f t="shared" si="38"/>
        <v>0.2395525</v>
      </c>
      <c r="F420" s="9">
        <f t="shared" si="39"/>
        <v>63.07373128</v>
      </c>
    </row>
    <row r="421" spans="1:6" ht="13.5">
      <c r="A421" s="1" t="s">
        <v>725</v>
      </c>
      <c r="B421" s="2">
        <f t="shared" si="35"/>
        <v>39145</v>
      </c>
      <c r="C421" s="12">
        <f t="shared" si="36"/>
        <v>0.015619307832422586</v>
      </c>
      <c r="D421" s="10">
        <f t="shared" si="37"/>
        <v>163.43508011111112</v>
      </c>
      <c r="E421" s="9">
        <f t="shared" si="38"/>
        <v>0.23916608333333333</v>
      </c>
      <c r="F421" s="9">
        <f t="shared" si="39"/>
        <v>63.07384317</v>
      </c>
    </row>
    <row r="422" spans="1:6" ht="13.5">
      <c r="A422" s="1" t="s">
        <v>726</v>
      </c>
      <c r="B422" s="2">
        <f t="shared" si="35"/>
        <v>39145</v>
      </c>
      <c r="C422" s="12">
        <f t="shared" si="36"/>
        <v>0.015972222222222224</v>
      </c>
      <c r="D422" s="10">
        <f t="shared" si="37"/>
        <v>163.43925766666666</v>
      </c>
      <c r="E422" s="9">
        <f t="shared" si="38"/>
        <v>0.2387796388888889</v>
      </c>
      <c r="F422" s="9">
        <f t="shared" si="39"/>
        <v>63.07395506</v>
      </c>
    </row>
    <row r="423" spans="1:6" ht="13.5">
      <c r="A423" s="1" t="s">
        <v>727</v>
      </c>
      <c r="B423" s="2">
        <f t="shared" si="35"/>
        <v>39145</v>
      </c>
      <c r="C423" s="12">
        <f t="shared" si="36"/>
        <v>0.016313752276867034</v>
      </c>
      <c r="D423" s="10">
        <f t="shared" si="37"/>
        <v>163.44343522222223</v>
      </c>
      <c r="E423" s="9">
        <f t="shared" si="38"/>
        <v>0.23839319444444446</v>
      </c>
      <c r="F423" s="9">
        <f t="shared" si="39"/>
        <v>63.07406694</v>
      </c>
    </row>
    <row r="424" spans="1:6" ht="13.5">
      <c r="A424" s="1" t="s">
        <v>728</v>
      </c>
      <c r="B424" s="2">
        <f t="shared" si="35"/>
        <v>39145</v>
      </c>
      <c r="C424" s="12">
        <f t="shared" si="36"/>
        <v>0.016666666666666666</v>
      </c>
      <c r="D424" s="10">
        <f t="shared" si="37"/>
        <v>163.44761255555557</v>
      </c>
      <c r="E424" s="9">
        <f t="shared" si="38"/>
        <v>0.23800675000000002</v>
      </c>
      <c r="F424" s="9">
        <f t="shared" si="39"/>
        <v>63.0741788</v>
      </c>
    </row>
    <row r="425" spans="1:6" ht="13.5">
      <c r="A425" s="1" t="s">
        <v>729</v>
      </c>
      <c r="B425" s="2">
        <f t="shared" si="35"/>
        <v>39145</v>
      </c>
      <c r="C425" s="12">
        <f t="shared" si="36"/>
        <v>0.017008196721311476</v>
      </c>
      <c r="D425" s="10">
        <f t="shared" si="37"/>
        <v>163.45179008333332</v>
      </c>
      <c r="E425" s="9">
        <f t="shared" si="38"/>
        <v>0.23762030555555555</v>
      </c>
      <c r="F425" s="9">
        <f t="shared" si="39"/>
        <v>63.07429066</v>
      </c>
    </row>
    <row r="426" spans="1:6" ht="13.5">
      <c r="A426" s="1" t="s">
        <v>730</v>
      </c>
      <c r="B426" s="2">
        <f t="shared" si="35"/>
        <v>39145</v>
      </c>
      <c r="C426" s="12">
        <f t="shared" si="36"/>
        <v>0.017361111111111112</v>
      </c>
      <c r="D426" s="10">
        <f t="shared" si="37"/>
        <v>163.45596758333332</v>
      </c>
      <c r="E426" s="9">
        <f t="shared" si="38"/>
        <v>0.23723388888888888</v>
      </c>
      <c r="F426" s="9">
        <f t="shared" si="39"/>
        <v>63.07440251</v>
      </c>
    </row>
    <row r="427" spans="1:6" ht="13.5">
      <c r="A427" s="1" t="s">
        <v>731</v>
      </c>
      <c r="B427" s="2">
        <f t="shared" si="35"/>
        <v>39145</v>
      </c>
      <c r="C427" s="12">
        <f t="shared" si="36"/>
        <v>0.01770264116575592</v>
      </c>
      <c r="D427" s="10">
        <f t="shared" si="37"/>
        <v>163.46014508333332</v>
      </c>
      <c r="E427" s="9">
        <f t="shared" si="38"/>
        <v>0.23684744444444444</v>
      </c>
      <c r="F427" s="9">
        <f t="shared" si="39"/>
        <v>63.07451435</v>
      </c>
    </row>
    <row r="428" spans="1:6" ht="13.5">
      <c r="A428" s="1" t="s">
        <v>732</v>
      </c>
      <c r="B428" s="2">
        <f t="shared" si="35"/>
        <v>39145</v>
      </c>
      <c r="C428" s="12">
        <f t="shared" si="36"/>
        <v>0.018055555555555557</v>
      </c>
      <c r="D428" s="10">
        <f t="shared" si="37"/>
        <v>163.46432255555555</v>
      </c>
      <c r="E428" s="9">
        <f t="shared" si="38"/>
        <v>0.236461</v>
      </c>
      <c r="F428" s="9">
        <f t="shared" si="39"/>
        <v>63.07462618</v>
      </c>
    </row>
    <row r="429" spans="1:6" ht="13.5">
      <c r="A429" s="1" t="s">
        <v>733</v>
      </c>
      <c r="B429" s="2">
        <f t="shared" si="35"/>
        <v>39145</v>
      </c>
      <c r="C429" s="12">
        <f t="shared" si="36"/>
        <v>0.018397085610200366</v>
      </c>
      <c r="D429" s="10">
        <f t="shared" si="37"/>
        <v>163.4685</v>
      </c>
      <c r="E429" s="9">
        <f t="shared" si="38"/>
        <v>0.23607455555555557</v>
      </c>
      <c r="F429" s="9">
        <f t="shared" si="39"/>
        <v>63.074738</v>
      </c>
    </row>
    <row r="430" spans="1:6" ht="13.5">
      <c r="A430" s="1" t="s">
        <v>734</v>
      </c>
      <c r="B430" s="2">
        <f t="shared" si="35"/>
        <v>39145</v>
      </c>
      <c r="C430" s="12">
        <f t="shared" si="36"/>
        <v>0.01875</v>
      </c>
      <c r="D430" s="10">
        <f t="shared" si="37"/>
        <v>163.47267744444446</v>
      </c>
      <c r="E430" s="9">
        <f t="shared" si="38"/>
        <v>0.2356881388888889</v>
      </c>
      <c r="F430" s="9">
        <f t="shared" si="39"/>
        <v>63.07484982</v>
      </c>
    </row>
    <row r="431" spans="1:6" ht="13.5">
      <c r="A431" s="1" t="s">
        <v>735</v>
      </c>
      <c r="B431" s="2">
        <f t="shared" si="35"/>
        <v>39145</v>
      </c>
      <c r="C431" s="12">
        <f t="shared" si="36"/>
        <v>0.01909153005464481</v>
      </c>
      <c r="D431" s="10">
        <f t="shared" si="37"/>
        <v>163.47685486111112</v>
      </c>
      <c r="E431" s="9">
        <f t="shared" si="38"/>
        <v>0.23530169444444446</v>
      </c>
      <c r="F431" s="9">
        <f t="shared" si="39"/>
        <v>63.07496162</v>
      </c>
    </row>
    <row r="432" spans="1:6" ht="13.5">
      <c r="A432" s="1" t="s">
        <v>736</v>
      </c>
      <c r="B432" s="2">
        <f t="shared" si="35"/>
        <v>39145</v>
      </c>
      <c r="C432" s="12">
        <f t="shared" si="36"/>
        <v>0.019444444444444445</v>
      </c>
      <c r="D432" s="10">
        <f t="shared" si="37"/>
        <v>163.48103227777779</v>
      </c>
      <c r="E432" s="9">
        <f t="shared" si="38"/>
        <v>0.23491525</v>
      </c>
      <c r="F432" s="9">
        <f t="shared" si="39"/>
        <v>63.07507342</v>
      </c>
    </row>
    <row r="433" spans="1:6" ht="13.5">
      <c r="A433" s="1" t="s">
        <v>737</v>
      </c>
      <c r="B433" s="2">
        <f t="shared" si="35"/>
        <v>39145</v>
      </c>
      <c r="C433" s="12">
        <f t="shared" si="36"/>
        <v>0.019785974499089254</v>
      </c>
      <c r="D433" s="10">
        <f t="shared" si="37"/>
        <v>163.48520966666666</v>
      </c>
      <c r="E433" s="9">
        <f t="shared" si="38"/>
        <v>0.23452880555555555</v>
      </c>
      <c r="F433" s="9">
        <f t="shared" si="39"/>
        <v>63.0751852</v>
      </c>
    </row>
    <row r="434" spans="1:6" ht="13.5">
      <c r="A434" s="1" t="s">
        <v>738</v>
      </c>
      <c r="B434" s="2">
        <f t="shared" si="35"/>
        <v>39145</v>
      </c>
      <c r="C434" s="12">
        <f t="shared" si="36"/>
        <v>0.02013888888888889</v>
      </c>
      <c r="D434" s="10">
        <f t="shared" si="37"/>
        <v>163.48938705555554</v>
      </c>
      <c r="E434" s="9">
        <f t="shared" si="38"/>
        <v>0.2341423611111111</v>
      </c>
      <c r="F434" s="9">
        <f t="shared" si="39"/>
        <v>63.07529698</v>
      </c>
    </row>
    <row r="435" spans="1:6" ht="13.5">
      <c r="A435" s="1" t="s">
        <v>739</v>
      </c>
      <c r="B435" s="2">
        <f t="shared" si="35"/>
        <v>39145</v>
      </c>
      <c r="C435" s="12">
        <f t="shared" si="36"/>
        <v>0.0204804189435337</v>
      </c>
      <c r="D435" s="10">
        <f t="shared" si="37"/>
        <v>163.49356441666666</v>
      </c>
      <c r="E435" s="9">
        <f t="shared" si="38"/>
        <v>0.23375594444444445</v>
      </c>
      <c r="F435" s="9">
        <f t="shared" si="39"/>
        <v>63.07540875</v>
      </c>
    </row>
    <row r="436" spans="1:6" ht="13.5">
      <c r="A436" s="1" t="s">
        <v>740</v>
      </c>
      <c r="B436" s="2">
        <f t="shared" si="35"/>
        <v>39145</v>
      </c>
      <c r="C436" s="12">
        <f t="shared" si="36"/>
        <v>0.020833333333333332</v>
      </c>
      <c r="D436" s="10">
        <f t="shared" si="37"/>
        <v>163.49774177777778</v>
      </c>
      <c r="E436" s="9">
        <f t="shared" si="38"/>
        <v>0.2333695</v>
      </c>
      <c r="F436" s="9">
        <f t="shared" si="39"/>
        <v>63.07552051</v>
      </c>
    </row>
    <row r="437" spans="1:6" ht="13.5">
      <c r="A437" s="1" t="s">
        <v>741</v>
      </c>
      <c r="B437" s="2">
        <f t="shared" si="35"/>
        <v>39145</v>
      </c>
      <c r="C437" s="12">
        <f t="shared" si="36"/>
        <v>0.02117486338797814</v>
      </c>
      <c r="D437" s="10">
        <f t="shared" si="37"/>
        <v>163.5019191111111</v>
      </c>
      <c r="E437" s="9">
        <f t="shared" si="38"/>
        <v>0.23298305555555557</v>
      </c>
      <c r="F437" s="9">
        <f t="shared" si="39"/>
        <v>63.07563226</v>
      </c>
    </row>
    <row r="438" spans="1:6" ht="13.5">
      <c r="A438" s="1" t="s">
        <v>742</v>
      </c>
      <c r="B438" s="2">
        <f t="shared" si="35"/>
        <v>39145</v>
      </c>
      <c r="C438" s="12">
        <f t="shared" si="36"/>
        <v>0.02152777777777778</v>
      </c>
      <c r="D438" s="10">
        <f t="shared" si="37"/>
        <v>163.50609644444444</v>
      </c>
      <c r="E438" s="9">
        <f t="shared" si="38"/>
        <v>0.23259661111111113</v>
      </c>
      <c r="F438" s="9">
        <f t="shared" si="39"/>
        <v>63.075744</v>
      </c>
    </row>
    <row r="439" spans="1:6" ht="13.5">
      <c r="A439" s="1" t="s">
        <v>743</v>
      </c>
      <c r="B439" s="2">
        <f t="shared" si="35"/>
        <v>39145</v>
      </c>
      <c r="C439" s="12">
        <f t="shared" si="36"/>
        <v>0.02186930783242259</v>
      </c>
      <c r="D439" s="10">
        <f t="shared" si="37"/>
        <v>163.51027375</v>
      </c>
      <c r="E439" s="9">
        <f t="shared" si="38"/>
        <v>0.23221019444444446</v>
      </c>
      <c r="F439" s="9">
        <f t="shared" si="39"/>
        <v>63.07585574</v>
      </c>
    </row>
    <row r="440" spans="1:6" ht="13.5">
      <c r="A440" s="1" t="s">
        <v>744</v>
      </c>
      <c r="B440" s="2">
        <f t="shared" si="35"/>
        <v>39145</v>
      </c>
      <c r="C440" s="12">
        <f t="shared" si="36"/>
        <v>0.022222222222222223</v>
      </c>
      <c r="D440" s="10">
        <f t="shared" si="37"/>
        <v>163.5144508611111</v>
      </c>
      <c r="E440" s="9">
        <f t="shared" si="38"/>
        <v>0.23182375</v>
      </c>
      <c r="F440" s="9">
        <f t="shared" si="39"/>
        <v>63.07596745</v>
      </c>
    </row>
    <row r="441" spans="1:6" ht="13.5">
      <c r="A441" s="1" t="s">
        <v>745</v>
      </c>
      <c r="B441" s="2">
        <f t="shared" si="35"/>
        <v>39145</v>
      </c>
      <c r="C441" s="12">
        <f t="shared" si="36"/>
        <v>0.022563752276867032</v>
      </c>
      <c r="D441" s="10">
        <f t="shared" si="37"/>
        <v>163.51862813888891</v>
      </c>
      <c r="E441" s="9">
        <f t="shared" si="38"/>
        <v>0.23143730555555556</v>
      </c>
      <c r="F441" s="9">
        <f t="shared" si="39"/>
        <v>63.07607917</v>
      </c>
    </row>
    <row r="442" spans="1:6" ht="13.5">
      <c r="A442" s="1" t="s">
        <v>746</v>
      </c>
      <c r="B442" s="2">
        <f t="shared" si="35"/>
        <v>39145</v>
      </c>
      <c r="C442" s="12">
        <f t="shared" si="36"/>
        <v>0.02291666666666667</v>
      </c>
      <c r="D442" s="10">
        <f t="shared" si="37"/>
        <v>163.5228053888889</v>
      </c>
      <c r="E442" s="9">
        <f t="shared" si="38"/>
        <v>0.23105086111111112</v>
      </c>
      <c r="F442" s="9">
        <f t="shared" si="39"/>
        <v>63.07619087</v>
      </c>
    </row>
    <row r="443" spans="1:6" ht="13.5">
      <c r="A443" s="1" t="s">
        <v>747</v>
      </c>
      <c r="B443" s="2">
        <f t="shared" si="35"/>
        <v>39145</v>
      </c>
      <c r="C443" s="12">
        <f t="shared" si="36"/>
        <v>0.023258196721311478</v>
      </c>
      <c r="D443" s="10">
        <f t="shared" si="37"/>
        <v>163.5269826388889</v>
      </c>
      <c r="E443" s="9">
        <f t="shared" si="38"/>
        <v>0.23066444444444445</v>
      </c>
      <c r="F443" s="9">
        <f t="shared" si="39"/>
        <v>63.07630257</v>
      </c>
    </row>
    <row r="444" spans="1:6" ht="13.5">
      <c r="A444" s="1" t="s">
        <v>748</v>
      </c>
      <c r="B444" s="2">
        <f t="shared" si="35"/>
        <v>39145</v>
      </c>
      <c r="C444" s="12">
        <f t="shared" si="36"/>
        <v>0.02361111111111111</v>
      </c>
      <c r="D444" s="10">
        <f t="shared" si="37"/>
        <v>163.53115986111112</v>
      </c>
      <c r="E444" s="9">
        <f t="shared" si="38"/>
        <v>0.230278</v>
      </c>
      <c r="F444" s="9">
        <f t="shared" si="39"/>
        <v>63.07641426</v>
      </c>
    </row>
    <row r="445" spans="1:6" ht="13.5">
      <c r="A445" s="1" t="s">
        <v>749</v>
      </c>
      <c r="B445" s="2">
        <f t="shared" si="35"/>
        <v>39145</v>
      </c>
      <c r="C445" s="12">
        <f t="shared" si="36"/>
        <v>0.02395264116575592</v>
      </c>
      <c r="D445" s="10">
        <f t="shared" si="37"/>
        <v>163.53533708333333</v>
      </c>
      <c r="E445" s="9">
        <f t="shared" si="38"/>
        <v>0.22989155555555557</v>
      </c>
      <c r="F445" s="9">
        <f t="shared" si="39"/>
        <v>63.07652594</v>
      </c>
    </row>
    <row r="446" spans="1:6" ht="13.5">
      <c r="A446" s="1" t="s">
        <v>750</v>
      </c>
      <c r="B446" s="2">
        <f t="shared" si="35"/>
        <v>39145</v>
      </c>
      <c r="C446" s="12">
        <f t="shared" si="36"/>
        <v>0.024305555555555556</v>
      </c>
      <c r="D446" s="10">
        <f t="shared" si="37"/>
        <v>163.53951427777778</v>
      </c>
      <c r="E446" s="9">
        <f t="shared" si="38"/>
        <v>0.2295051388888889</v>
      </c>
      <c r="F446" s="9">
        <f t="shared" si="39"/>
        <v>63.07663761</v>
      </c>
    </row>
    <row r="447" spans="1:6" ht="13.5">
      <c r="A447" s="1" t="s">
        <v>751</v>
      </c>
      <c r="B447" s="2">
        <f t="shared" si="35"/>
        <v>39145</v>
      </c>
      <c r="C447" s="12">
        <f t="shared" si="36"/>
        <v>0.024647085610200365</v>
      </c>
      <c r="D447" s="10">
        <f t="shared" si="37"/>
        <v>163.5436914722222</v>
      </c>
      <c r="E447" s="9">
        <f t="shared" si="38"/>
        <v>0.22911869444444447</v>
      </c>
      <c r="F447" s="9">
        <f t="shared" si="39"/>
        <v>63.07674927</v>
      </c>
    </row>
    <row r="448" spans="1:6" ht="13.5">
      <c r="A448" s="1" t="s">
        <v>752</v>
      </c>
      <c r="B448" s="2">
        <f t="shared" si="35"/>
        <v>39145</v>
      </c>
      <c r="C448" s="12">
        <f t="shared" si="36"/>
        <v>0.024999999999999998</v>
      </c>
      <c r="D448" s="10">
        <f t="shared" si="37"/>
        <v>163.5478686388889</v>
      </c>
      <c r="E448" s="9">
        <f t="shared" si="38"/>
        <v>0.22873225</v>
      </c>
      <c r="F448" s="9">
        <f t="shared" si="39"/>
        <v>63.07686092</v>
      </c>
    </row>
    <row r="449" spans="1:6" ht="13.5">
      <c r="A449" s="1" t="s">
        <v>753</v>
      </c>
      <c r="B449" s="2">
        <f t="shared" si="35"/>
        <v>39145</v>
      </c>
      <c r="C449" s="12">
        <f t="shared" si="36"/>
        <v>0.025341530054644807</v>
      </c>
      <c r="D449" s="10">
        <f t="shared" si="37"/>
        <v>163.55204577777778</v>
      </c>
      <c r="E449" s="9">
        <f t="shared" si="38"/>
        <v>0.22834580555555556</v>
      </c>
      <c r="F449" s="9">
        <f t="shared" si="39"/>
        <v>63.07697256</v>
      </c>
    </row>
    <row r="450" spans="1:6" ht="13.5">
      <c r="A450" s="1" t="s">
        <v>754</v>
      </c>
      <c r="B450" s="2">
        <f t="shared" si="35"/>
        <v>39145</v>
      </c>
      <c r="C450" s="12">
        <f t="shared" si="36"/>
        <v>0.025694444444444447</v>
      </c>
      <c r="D450" s="10">
        <f t="shared" si="37"/>
        <v>163.55622291666668</v>
      </c>
      <c r="E450" s="9">
        <f t="shared" si="38"/>
        <v>0.2279593888888889</v>
      </c>
      <c r="F450" s="9">
        <f t="shared" si="39"/>
        <v>63.07708419</v>
      </c>
    </row>
    <row r="451" spans="1:6" ht="13.5">
      <c r="A451" s="1" t="s">
        <v>755</v>
      </c>
      <c r="B451" s="2">
        <f t="shared" si="35"/>
        <v>39145</v>
      </c>
      <c r="C451" s="12">
        <f t="shared" si="36"/>
        <v>0.026035974499089256</v>
      </c>
      <c r="D451" s="10">
        <f t="shared" si="37"/>
        <v>163.56040005555556</v>
      </c>
      <c r="E451" s="9">
        <f t="shared" si="38"/>
        <v>0.22757294444444445</v>
      </c>
      <c r="F451" s="9">
        <f t="shared" si="39"/>
        <v>63.07719582</v>
      </c>
    </row>
    <row r="452" spans="1:6" ht="13.5">
      <c r="A452" s="1" t="s">
        <v>756</v>
      </c>
      <c r="B452" s="2">
        <f t="shared" si="35"/>
        <v>39145</v>
      </c>
      <c r="C452" s="12">
        <f t="shared" si="36"/>
        <v>0.02638888888888889</v>
      </c>
      <c r="D452" s="10">
        <f t="shared" si="37"/>
        <v>163.56457716666668</v>
      </c>
      <c r="E452" s="9">
        <f t="shared" si="38"/>
        <v>0.2271865</v>
      </c>
      <c r="F452" s="9">
        <f t="shared" si="39"/>
        <v>63.07730743</v>
      </c>
    </row>
    <row r="453" spans="1:6" ht="13.5">
      <c r="A453" s="1" t="s">
        <v>757</v>
      </c>
      <c r="B453" s="2">
        <f t="shared" si="35"/>
        <v>39145</v>
      </c>
      <c r="C453" s="12">
        <f t="shared" si="36"/>
        <v>0.026730418943533698</v>
      </c>
      <c r="D453" s="10">
        <f t="shared" si="37"/>
        <v>163.56875424999998</v>
      </c>
      <c r="E453" s="9">
        <f t="shared" si="38"/>
        <v>0.22680008333333335</v>
      </c>
      <c r="F453" s="9">
        <f t="shared" si="39"/>
        <v>63.07741904</v>
      </c>
    </row>
    <row r="454" spans="1:6" ht="13.5">
      <c r="A454" s="1" t="s">
        <v>758</v>
      </c>
      <c r="B454" s="2">
        <f t="shared" si="35"/>
        <v>39145</v>
      </c>
      <c r="C454" s="12">
        <f t="shared" si="36"/>
        <v>0.027083333333333334</v>
      </c>
      <c r="D454" s="10">
        <f t="shared" si="37"/>
        <v>163.57293133333334</v>
      </c>
      <c r="E454" s="9">
        <f t="shared" si="38"/>
        <v>0.2264136388888889</v>
      </c>
      <c r="F454" s="9">
        <f t="shared" si="39"/>
        <v>63.07753063</v>
      </c>
    </row>
    <row r="455" spans="1:6" ht="13.5">
      <c r="A455" s="1" t="s">
        <v>759</v>
      </c>
      <c r="B455" s="2">
        <f t="shared" si="35"/>
        <v>39145</v>
      </c>
      <c r="C455" s="12">
        <f t="shared" si="36"/>
        <v>0.027424863387978143</v>
      </c>
      <c r="D455" s="10">
        <f t="shared" si="37"/>
        <v>163.5771083888889</v>
      </c>
      <c r="E455" s="9">
        <f t="shared" si="38"/>
        <v>0.22602719444444444</v>
      </c>
      <c r="F455" s="9">
        <f t="shared" si="39"/>
        <v>63.07764222</v>
      </c>
    </row>
    <row r="456" spans="1:6" ht="13.5">
      <c r="A456" s="1" t="s">
        <v>760</v>
      </c>
      <c r="B456" s="2">
        <f t="shared" si="35"/>
        <v>39145</v>
      </c>
      <c r="C456" s="12">
        <f t="shared" si="36"/>
        <v>0.027777777777777776</v>
      </c>
      <c r="D456" s="10">
        <f t="shared" si="37"/>
        <v>163.58128544444443</v>
      </c>
      <c r="E456" s="9">
        <f t="shared" si="38"/>
        <v>0.22564077777777777</v>
      </c>
      <c r="F456" s="9">
        <f t="shared" si="39"/>
        <v>63.0777538</v>
      </c>
    </row>
    <row r="457" spans="1:6" ht="13.5">
      <c r="A457" s="1" t="s">
        <v>761</v>
      </c>
      <c r="B457" s="2">
        <f t="shared" si="35"/>
        <v>39145</v>
      </c>
      <c r="C457" s="12">
        <f t="shared" si="36"/>
        <v>0.028119307832422585</v>
      </c>
      <c r="D457" s="10">
        <f t="shared" si="37"/>
        <v>163.58546230555555</v>
      </c>
      <c r="E457" s="9">
        <f t="shared" si="38"/>
        <v>0.22525433333333333</v>
      </c>
      <c r="F457" s="9">
        <f t="shared" si="39"/>
        <v>63.07786536</v>
      </c>
    </row>
    <row r="458" spans="1:6" ht="13.5">
      <c r="A458" s="1" t="s">
        <v>762</v>
      </c>
      <c r="B458" s="2">
        <f t="shared" si="35"/>
        <v>39145</v>
      </c>
      <c r="C458" s="12">
        <f t="shared" si="36"/>
        <v>0.02847222222222222</v>
      </c>
      <c r="D458" s="10">
        <f t="shared" si="37"/>
        <v>163.58963930555558</v>
      </c>
      <c r="E458" s="9">
        <f t="shared" si="38"/>
        <v>0.2248678888888889</v>
      </c>
      <c r="F458" s="9">
        <f t="shared" si="39"/>
        <v>63.07797692</v>
      </c>
    </row>
    <row r="459" spans="1:6" ht="13.5">
      <c r="A459" s="1" t="s">
        <v>763</v>
      </c>
      <c r="B459" s="2">
        <f t="shared" si="35"/>
        <v>39145</v>
      </c>
      <c r="C459" s="12">
        <f t="shared" si="36"/>
        <v>0.02881375227686703</v>
      </c>
      <c r="D459" s="10">
        <f t="shared" si="37"/>
        <v>163.59381633333334</v>
      </c>
      <c r="E459" s="9">
        <f t="shared" si="38"/>
        <v>0.22448147222222223</v>
      </c>
      <c r="F459" s="9">
        <f t="shared" si="39"/>
        <v>63.07808848</v>
      </c>
    </row>
    <row r="460" spans="1:6" ht="13.5">
      <c r="A460" s="1" t="s">
        <v>764</v>
      </c>
      <c r="B460" s="2">
        <f t="shared" si="35"/>
        <v>39145</v>
      </c>
      <c r="C460" s="12">
        <f t="shared" si="36"/>
        <v>0.029166666666666664</v>
      </c>
      <c r="D460" s="10">
        <f t="shared" si="37"/>
        <v>163.59799330555558</v>
      </c>
      <c r="E460" s="9">
        <f t="shared" si="38"/>
        <v>0.2240950277777778</v>
      </c>
      <c r="F460" s="9">
        <f t="shared" si="39"/>
        <v>63.07820002</v>
      </c>
    </row>
    <row r="461" spans="1:6" ht="13.5">
      <c r="A461" s="1" t="s">
        <v>765</v>
      </c>
      <c r="B461" s="2">
        <f t="shared" si="35"/>
        <v>39145</v>
      </c>
      <c r="C461" s="12">
        <f t="shared" si="36"/>
        <v>0.029508196721311473</v>
      </c>
      <c r="D461" s="10">
        <f t="shared" si="37"/>
        <v>163.60217027777776</v>
      </c>
      <c r="E461" s="9">
        <f t="shared" si="38"/>
        <v>0.22370858333333335</v>
      </c>
      <c r="F461" s="9">
        <f t="shared" si="39"/>
        <v>63.07831155</v>
      </c>
    </row>
    <row r="462" spans="1:6" ht="13.5">
      <c r="A462" s="1" t="s">
        <v>766</v>
      </c>
      <c r="B462" s="2">
        <f t="shared" si="35"/>
        <v>39145</v>
      </c>
      <c r="C462" s="12">
        <f t="shared" si="36"/>
        <v>0.029861111111111113</v>
      </c>
      <c r="D462" s="10">
        <f t="shared" si="37"/>
        <v>163.60634725</v>
      </c>
      <c r="E462" s="9">
        <f t="shared" si="38"/>
        <v>0.22332216666666668</v>
      </c>
      <c r="F462" s="9">
        <f t="shared" si="39"/>
        <v>63.07842308</v>
      </c>
    </row>
    <row r="463" spans="1:6" ht="13.5">
      <c r="A463" s="1" t="s">
        <v>767</v>
      </c>
      <c r="B463" s="2">
        <f t="shared" si="35"/>
        <v>39145</v>
      </c>
      <c r="C463" s="12">
        <f t="shared" si="36"/>
        <v>0.03020264116575592</v>
      </c>
      <c r="D463" s="10">
        <f t="shared" si="37"/>
        <v>163.61052419444445</v>
      </c>
      <c r="E463" s="9">
        <f t="shared" si="38"/>
        <v>0.22293572222222224</v>
      </c>
      <c r="F463" s="9">
        <f t="shared" si="39"/>
        <v>63.07853459</v>
      </c>
    </row>
    <row r="464" spans="1:6" ht="13.5">
      <c r="A464" s="1" t="s">
        <v>768</v>
      </c>
      <c r="B464" s="2">
        <f t="shared" si="35"/>
        <v>39145</v>
      </c>
      <c r="C464" s="12">
        <f t="shared" si="36"/>
        <v>0.030555555555555555</v>
      </c>
      <c r="D464" s="10">
        <f t="shared" si="37"/>
        <v>163.61470111111112</v>
      </c>
      <c r="E464" s="9">
        <f t="shared" si="38"/>
        <v>0.22254930555555558</v>
      </c>
      <c r="F464" s="9">
        <f t="shared" si="39"/>
        <v>63.0786461</v>
      </c>
    </row>
    <row r="465" spans="1:6" ht="13.5">
      <c r="A465" s="1" t="s">
        <v>769</v>
      </c>
      <c r="B465" s="2">
        <f t="shared" si="35"/>
        <v>39145</v>
      </c>
      <c r="C465" s="12">
        <f t="shared" si="36"/>
        <v>0.030897085610200364</v>
      </c>
      <c r="D465" s="10">
        <f t="shared" si="37"/>
        <v>163.61887802777778</v>
      </c>
      <c r="E465" s="9">
        <f t="shared" si="38"/>
        <v>0.2221628611111111</v>
      </c>
      <c r="F465" s="9">
        <f t="shared" si="39"/>
        <v>63.0787576</v>
      </c>
    </row>
    <row r="466" spans="1:6" ht="13.5">
      <c r="A466" s="1" t="s">
        <v>770</v>
      </c>
      <c r="B466" s="2">
        <f t="shared" si="35"/>
        <v>39145</v>
      </c>
      <c r="C466" s="12">
        <f t="shared" si="36"/>
        <v>0.03125</v>
      </c>
      <c r="D466" s="10">
        <f t="shared" si="37"/>
        <v>163.62305491666666</v>
      </c>
      <c r="E466" s="9">
        <f t="shared" si="38"/>
        <v>0.22177641666666667</v>
      </c>
      <c r="F466" s="9">
        <f t="shared" si="39"/>
        <v>63.07886908</v>
      </c>
    </row>
    <row r="467" spans="1:6" ht="13.5">
      <c r="A467" s="1" t="s">
        <v>771</v>
      </c>
      <c r="B467" s="2">
        <f t="shared" si="35"/>
        <v>39145</v>
      </c>
      <c r="C467" s="12">
        <f t="shared" si="36"/>
        <v>0.03159153005464481</v>
      </c>
      <c r="D467" s="10">
        <f t="shared" si="37"/>
        <v>163.62723180555557</v>
      </c>
      <c r="E467" s="9">
        <f t="shared" si="38"/>
        <v>0.22139</v>
      </c>
      <c r="F467" s="9">
        <f t="shared" si="39"/>
        <v>63.07898056</v>
      </c>
    </row>
    <row r="468" spans="1:6" ht="13.5">
      <c r="A468" s="1" t="s">
        <v>772</v>
      </c>
      <c r="B468" s="2">
        <f t="shared" si="35"/>
        <v>39145</v>
      </c>
      <c r="C468" s="12">
        <f t="shared" si="36"/>
        <v>0.03194444444444445</v>
      </c>
      <c r="D468" s="10">
        <f t="shared" si="37"/>
        <v>163.6314086666667</v>
      </c>
      <c r="E468" s="9">
        <f t="shared" si="38"/>
        <v>0.22100355555555556</v>
      </c>
      <c r="F468" s="9">
        <f t="shared" si="39"/>
        <v>63.07909203</v>
      </c>
    </row>
    <row r="469" spans="1:6" ht="13.5">
      <c r="A469" s="1" t="s">
        <v>773</v>
      </c>
      <c r="B469" s="2">
        <f t="shared" si="35"/>
        <v>39145</v>
      </c>
      <c r="C469" s="12">
        <f t="shared" si="36"/>
        <v>0.03228597449908926</v>
      </c>
      <c r="D469" s="10">
        <f t="shared" si="37"/>
        <v>163.63558552777778</v>
      </c>
      <c r="E469" s="9">
        <f t="shared" si="38"/>
        <v>0.2206171388888889</v>
      </c>
      <c r="F469" s="9">
        <f t="shared" si="39"/>
        <v>63.07920349</v>
      </c>
    </row>
    <row r="470" spans="1:6" ht="13.5">
      <c r="A470" s="1" t="s">
        <v>774</v>
      </c>
      <c r="B470" s="2">
        <f t="shared" si="35"/>
        <v>39145</v>
      </c>
      <c r="C470" s="12">
        <f t="shared" si="36"/>
        <v>0.03263888888888889</v>
      </c>
      <c r="D470" s="10">
        <f t="shared" si="37"/>
        <v>163.6397623611111</v>
      </c>
      <c r="E470" s="9">
        <f t="shared" si="38"/>
        <v>0.22023069444444446</v>
      </c>
      <c r="F470" s="9">
        <f t="shared" si="39"/>
        <v>63.07931495</v>
      </c>
    </row>
    <row r="471" spans="1:6" ht="13.5">
      <c r="A471" s="1" t="s">
        <v>775</v>
      </c>
      <c r="B471" s="2">
        <f t="shared" si="35"/>
        <v>39145</v>
      </c>
      <c r="C471" s="12">
        <f t="shared" si="36"/>
        <v>0.0329804189435337</v>
      </c>
      <c r="D471" s="10">
        <f t="shared" si="37"/>
        <v>163.64393919444444</v>
      </c>
      <c r="E471" s="9">
        <f t="shared" si="38"/>
        <v>0.21984425000000002</v>
      </c>
      <c r="F471" s="9">
        <f t="shared" si="39"/>
        <v>63.07942639</v>
      </c>
    </row>
    <row r="472" spans="1:6" ht="13.5">
      <c r="A472" s="1" t="s">
        <v>776</v>
      </c>
      <c r="B472" s="2">
        <f t="shared" si="35"/>
        <v>39145</v>
      </c>
      <c r="C472" s="12">
        <f t="shared" si="36"/>
        <v>0.03333333333333333</v>
      </c>
      <c r="D472" s="10">
        <f t="shared" si="37"/>
        <v>163.648116</v>
      </c>
      <c r="E472" s="9">
        <f t="shared" si="38"/>
        <v>0.21945783333333335</v>
      </c>
      <c r="F472" s="9">
        <f t="shared" si="39"/>
        <v>63.07953782</v>
      </c>
    </row>
    <row r="473" spans="1:6" ht="13.5">
      <c r="A473" s="1" t="s">
        <v>777</v>
      </c>
      <c r="B473" s="2">
        <f aca="true" t="shared" si="40" ref="B473:B536">DATE(FIXED(MID(A473,9,4)),FIXED(MID(A473,4,3)),FIXED(MID(A473,1,3)))</f>
        <v>39145</v>
      </c>
      <c r="C473" s="12">
        <f aca="true" t="shared" si="41" ref="C473:C536">(VALUE(MID(A473,14,2))+VALUE(MID(A473,17,2))/60+VALUE(MID(A473,20,5))/3660)/24</f>
        <v>0.03367486338797814</v>
      </c>
      <c r="D473" s="10">
        <f aca="true" t="shared" si="42" ref="D473:D536">VALUE(MID(A473,27,3))+VALUE(MID(A473,31,2))/60+VALUE(MID(A473,34,7))/3600</f>
        <v>163.65229277777777</v>
      </c>
      <c r="E473" s="9">
        <f aca="true" t="shared" si="43" ref="E473:E536">(VALUE(MID(A473,44,2))+VALUE(MID(A473,47,2))/60+VALUE(MID(A473,50,7))/3600)*(IF(MID(A473,43,1)="-",-1,1))</f>
        <v>0.21907138888888888</v>
      </c>
      <c r="F473" s="9">
        <f aca="true" t="shared" si="44" ref="F473:F536">VALUE(MID(A473,60,11))</f>
        <v>63.07964925</v>
      </c>
    </row>
    <row r="474" spans="1:6" ht="13.5">
      <c r="A474" s="1" t="s">
        <v>778</v>
      </c>
      <c r="B474" s="2">
        <f t="shared" si="40"/>
        <v>39145</v>
      </c>
      <c r="C474" s="12">
        <f t="shared" si="41"/>
        <v>0.034027777777777775</v>
      </c>
      <c r="D474" s="10">
        <f t="shared" si="42"/>
        <v>163.6564693888889</v>
      </c>
      <c r="E474" s="9">
        <f t="shared" si="43"/>
        <v>0.21868497222222222</v>
      </c>
      <c r="F474" s="9">
        <f t="shared" si="44"/>
        <v>63.07976066</v>
      </c>
    </row>
    <row r="475" spans="1:6" ht="13.5">
      <c r="A475" s="1" t="s">
        <v>779</v>
      </c>
      <c r="B475" s="2">
        <f t="shared" si="40"/>
        <v>39145</v>
      </c>
      <c r="C475" s="12">
        <f t="shared" si="41"/>
        <v>0.034369307832422584</v>
      </c>
      <c r="D475" s="10">
        <f t="shared" si="42"/>
        <v>163.6606461388889</v>
      </c>
      <c r="E475" s="9">
        <f t="shared" si="43"/>
        <v>0.21829852777777778</v>
      </c>
      <c r="F475" s="9">
        <f t="shared" si="44"/>
        <v>63.07987206</v>
      </c>
    </row>
    <row r="476" spans="1:6" ht="13.5">
      <c r="A476" s="1" t="s">
        <v>780</v>
      </c>
      <c r="B476" s="2">
        <f t="shared" si="40"/>
        <v>39145</v>
      </c>
      <c r="C476" s="12">
        <f t="shared" si="41"/>
        <v>0.034722222222222224</v>
      </c>
      <c r="D476" s="10">
        <f t="shared" si="42"/>
        <v>163.6648228888889</v>
      </c>
      <c r="E476" s="9">
        <f t="shared" si="43"/>
        <v>0.2179121111111111</v>
      </c>
      <c r="F476" s="9">
        <f t="shared" si="44"/>
        <v>63.07998346</v>
      </c>
    </row>
    <row r="477" spans="1:6" ht="13.5">
      <c r="A477" s="1" t="s">
        <v>781</v>
      </c>
      <c r="B477" s="2">
        <f t="shared" si="40"/>
        <v>39145</v>
      </c>
      <c r="C477" s="12">
        <f t="shared" si="41"/>
        <v>0.03506375227686703</v>
      </c>
      <c r="D477" s="10">
        <f t="shared" si="42"/>
        <v>163.6689996388889</v>
      </c>
      <c r="E477" s="9">
        <f t="shared" si="43"/>
        <v>0.21752566666666667</v>
      </c>
      <c r="F477" s="9">
        <f t="shared" si="44"/>
        <v>63.08009485</v>
      </c>
    </row>
    <row r="478" spans="1:6" ht="13.5">
      <c r="A478" s="1" t="s">
        <v>782</v>
      </c>
      <c r="B478" s="2">
        <f t="shared" si="40"/>
        <v>39145</v>
      </c>
      <c r="C478" s="12">
        <f t="shared" si="41"/>
        <v>0.035416666666666666</v>
      </c>
      <c r="D478" s="10">
        <f t="shared" si="42"/>
        <v>163.67317633333332</v>
      </c>
      <c r="E478" s="9">
        <f t="shared" si="43"/>
        <v>0.21713922222222223</v>
      </c>
      <c r="F478" s="9">
        <f t="shared" si="44"/>
        <v>63.08020623</v>
      </c>
    </row>
    <row r="479" spans="1:6" ht="13.5">
      <c r="A479" s="1" t="s">
        <v>783</v>
      </c>
      <c r="B479" s="2">
        <f t="shared" si="40"/>
        <v>39145</v>
      </c>
      <c r="C479" s="12">
        <f t="shared" si="41"/>
        <v>0.035758196721311475</v>
      </c>
      <c r="D479" s="10">
        <f t="shared" si="42"/>
        <v>163.67735305555556</v>
      </c>
      <c r="E479" s="9">
        <f t="shared" si="43"/>
        <v>0.21675280555555557</v>
      </c>
      <c r="F479" s="9">
        <f t="shared" si="44"/>
        <v>63.0803176</v>
      </c>
    </row>
    <row r="480" spans="1:6" ht="13.5">
      <c r="A480" s="1" t="s">
        <v>784</v>
      </c>
      <c r="B480" s="2">
        <f t="shared" si="40"/>
        <v>39145</v>
      </c>
      <c r="C480" s="12">
        <f t="shared" si="41"/>
        <v>0.036111111111111115</v>
      </c>
      <c r="D480" s="10">
        <f t="shared" si="42"/>
        <v>163.68152972222222</v>
      </c>
      <c r="E480" s="9">
        <f t="shared" si="43"/>
        <v>0.21636636111111113</v>
      </c>
      <c r="F480" s="9">
        <f t="shared" si="44"/>
        <v>63.08042896</v>
      </c>
    </row>
    <row r="481" spans="1:6" ht="13.5">
      <c r="A481" s="1" t="s">
        <v>1219</v>
      </c>
      <c r="B481" s="2">
        <f t="shared" si="40"/>
        <v>39145</v>
      </c>
      <c r="C481" s="12">
        <f t="shared" si="41"/>
        <v>0.036452641165755924</v>
      </c>
      <c r="D481" s="10">
        <f t="shared" si="42"/>
        <v>163.68570641666668</v>
      </c>
      <c r="E481" s="9">
        <f t="shared" si="43"/>
        <v>0.21597994444444446</v>
      </c>
      <c r="F481" s="9">
        <f t="shared" si="44"/>
        <v>63.08054031</v>
      </c>
    </row>
    <row r="482" spans="1:6" ht="13.5">
      <c r="A482" s="1" t="s">
        <v>1220</v>
      </c>
      <c r="B482" s="2">
        <f t="shared" si="40"/>
        <v>39145</v>
      </c>
      <c r="C482" s="12">
        <f t="shared" si="41"/>
        <v>0.03680555555555556</v>
      </c>
      <c r="D482" s="10">
        <f t="shared" si="42"/>
        <v>163.68988305555555</v>
      </c>
      <c r="E482" s="9">
        <f t="shared" si="43"/>
        <v>0.21559350000000002</v>
      </c>
      <c r="F482" s="9">
        <f t="shared" si="44"/>
        <v>63.08065166</v>
      </c>
    </row>
    <row r="483" spans="1:6" ht="13.5">
      <c r="A483" s="1" t="s">
        <v>1221</v>
      </c>
      <c r="B483" s="2">
        <f t="shared" si="40"/>
        <v>39145</v>
      </c>
      <c r="C483" s="12">
        <f t="shared" si="41"/>
        <v>0.037147085610200366</v>
      </c>
      <c r="D483" s="10">
        <f t="shared" si="42"/>
        <v>163.69405969444446</v>
      </c>
      <c r="E483" s="9">
        <f t="shared" si="43"/>
        <v>0.21520708333333335</v>
      </c>
      <c r="F483" s="9">
        <f t="shared" si="44"/>
        <v>63.08076299</v>
      </c>
    </row>
    <row r="484" spans="1:6" ht="13.5">
      <c r="A484" s="1" t="s">
        <v>1222</v>
      </c>
      <c r="B484" s="2">
        <f t="shared" si="40"/>
        <v>39145</v>
      </c>
      <c r="C484" s="12">
        <f t="shared" si="41"/>
        <v>0.0375</v>
      </c>
      <c r="D484" s="10">
        <f t="shared" si="42"/>
        <v>163.69823633333334</v>
      </c>
      <c r="E484" s="9">
        <f t="shared" si="43"/>
        <v>0.21482063888888892</v>
      </c>
      <c r="F484" s="9">
        <f t="shared" si="44"/>
        <v>63.08087432</v>
      </c>
    </row>
    <row r="485" spans="1:6" ht="13.5">
      <c r="A485" s="1" t="s">
        <v>1223</v>
      </c>
      <c r="B485" s="2">
        <f t="shared" si="40"/>
        <v>39145</v>
      </c>
      <c r="C485" s="12">
        <f t="shared" si="41"/>
        <v>0.03784153005464481</v>
      </c>
      <c r="D485" s="10">
        <f t="shared" si="42"/>
        <v>163.70241294444443</v>
      </c>
      <c r="E485" s="9">
        <f t="shared" si="43"/>
        <v>0.21443422222222222</v>
      </c>
      <c r="F485" s="9">
        <f t="shared" si="44"/>
        <v>63.08098563</v>
      </c>
    </row>
    <row r="486" spans="1:6" ht="13.5">
      <c r="A486" s="1" t="s">
        <v>1224</v>
      </c>
      <c r="B486" s="2">
        <f t="shared" si="40"/>
        <v>39145</v>
      </c>
      <c r="C486" s="12">
        <f t="shared" si="41"/>
        <v>0.03819444444444444</v>
      </c>
      <c r="D486" s="10">
        <f t="shared" si="42"/>
        <v>163.70658952777777</v>
      </c>
      <c r="E486" s="9">
        <f t="shared" si="43"/>
        <v>0.21404777777777778</v>
      </c>
      <c r="F486" s="9">
        <f t="shared" si="44"/>
        <v>63.08109694</v>
      </c>
    </row>
    <row r="487" spans="1:6" ht="13.5">
      <c r="A487" s="1" t="s">
        <v>1225</v>
      </c>
      <c r="B487" s="2">
        <f t="shared" si="40"/>
        <v>39145</v>
      </c>
      <c r="C487" s="12">
        <f t="shared" si="41"/>
        <v>0.03853597449908925</v>
      </c>
      <c r="D487" s="10">
        <f t="shared" si="42"/>
        <v>163.7107661111111</v>
      </c>
      <c r="E487" s="9">
        <f t="shared" si="43"/>
        <v>0.21366136111111111</v>
      </c>
      <c r="F487" s="9">
        <f t="shared" si="44"/>
        <v>63.08120824</v>
      </c>
    </row>
    <row r="488" spans="1:6" ht="13.5">
      <c r="A488" s="1" t="s">
        <v>1226</v>
      </c>
      <c r="B488" s="2">
        <f t="shared" si="40"/>
        <v>39145</v>
      </c>
      <c r="C488" s="12">
        <f t="shared" si="41"/>
        <v>0.03888888888888889</v>
      </c>
      <c r="D488" s="10">
        <f t="shared" si="42"/>
        <v>163.71494269444443</v>
      </c>
      <c r="E488" s="9">
        <f t="shared" si="43"/>
        <v>0.21327491666666668</v>
      </c>
      <c r="F488" s="9">
        <f t="shared" si="44"/>
        <v>63.08131952</v>
      </c>
    </row>
    <row r="489" spans="1:6" ht="13.5">
      <c r="A489" s="1" t="s">
        <v>1227</v>
      </c>
      <c r="B489" s="2">
        <f t="shared" si="40"/>
        <v>39145</v>
      </c>
      <c r="C489" s="12">
        <f t="shared" si="41"/>
        <v>0.0392304189435337</v>
      </c>
      <c r="D489" s="10">
        <f t="shared" si="42"/>
        <v>163.71911922222222</v>
      </c>
      <c r="E489" s="9">
        <f t="shared" si="43"/>
        <v>0.2128885</v>
      </c>
      <c r="F489" s="9">
        <f t="shared" si="44"/>
        <v>63.0814308</v>
      </c>
    </row>
    <row r="490" spans="1:6" ht="13.5">
      <c r="A490" s="1" t="s">
        <v>1228</v>
      </c>
      <c r="B490" s="2">
        <f t="shared" si="40"/>
        <v>39145</v>
      </c>
      <c r="C490" s="12">
        <f t="shared" si="41"/>
        <v>0.03958333333333333</v>
      </c>
      <c r="D490" s="10">
        <f t="shared" si="42"/>
        <v>163.7232957777778</v>
      </c>
      <c r="E490" s="9">
        <f t="shared" si="43"/>
        <v>0.21250208333333334</v>
      </c>
      <c r="F490" s="9">
        <f t="shared" si="44"/>
        <v>63.08154207</v>
      </c>
    </row>
    <row r="491" spans="1:6" ht="13.5">
      <c r="A491" s="1" t="s">
        <v>1229</v>
      </c>
      <c r="B491" s="2">
        <f t="shared" si="40"/>
        <v>39145</v>
      </c>
      <c r="C491" s="12">
        <f t="shared" si="41"/>
        <v>0.03992486338797814</v>
      </c>
      <c r="D491" s="10">
        <f t="shared" si="42"/>
        <v>163.72747211111113</v>
      </c>
      <c r="E491" s="9">
        <f t="shared" si="43"/>
        <v>0.2121156388888889</v>
      </c>
      <c r="F491" s="9">
        <f t="shared" si="44"/>
        <v>63.08165333</v>
      </c>
    </row>
    <row r="492" spans="1:6" ht="13.5">
      <c r="A492" s="1" t="s">
        <v>1230</v>
      </c>
      <c r="B492" s="2">
        <f t="shared" si="40"/>
        <v>39145</v>
      </c>
      <c r="C492" s="12">
        <f t="shared" si="41"/>
        <v>0.04027777777777778</v>
      </c>
      <c r="D492" s="10">
        <f t="shared" si="42"/>
        <v>163.73164861111113</v>
      </c>
      <c r="E492" s="9">
        <f t="shared" si="43"/>
        <v>0.21172922222222224</v>
      </c>
      <c r="F492" s="9">
        <f t="shared" si="44"/>
        <v>63.08176458</v>
      </c>
    </row>
    <row r="493" spans="1:6" ht="13.5">
      <c r="A493" s="1" t="s">
        <v>1231</v>
      </c>
      <c r="B493" s="2">
        <f t="shared" si="40"/>
        <v>39145</v>
      </c>
      <c r="C493" s="12">
        <f t="shared" si="41"/>
        <v>0.04061930783242259</v>
      </c>
      <c r="D493" s="10">
        <f t="shared" si="42"/>
        <v>163.7358251111111</v>
      </c>
      <c r="E493" s="9">
        <f t="shared" si="43"/>
        <v>0.2113427777777778</v>
      </c>
      <c r="F493" s="9">
        <f t="shared" si="44"/>
        <v>63.08187583</v>
      </c>
    </row>
    <row r="494" spans="1:6" ht="13.5">
      <c r="A494" s="1" t="s">
        <v>1232</v>
      </c>
      <c r="B494" s="2">
        <f t="shared" si="40"/>
        <v>39145</v>
      </c>
      <c r="C494" s="12">
        <f t="shared" si="41"/>
        <v>0.04097222222222222</v>
      </c>
      <c r="D494" s="10">
        <f t="shared" si="42"/>
        <v>163.7400015833333</v>
      </c>
      <c r="E494" s="9">
        <f t="shared" si="43"/>
        <v>0.21095636111111113</v>
      </c>
      <c r="F494" s="9">
        <f t="shared" si="44"/>
        <v>63.08198706</v>
      </c>
    </row>
    <row r="495" spans="1:6" ht="13.5">
      <c r="A495" s="1" t="s">
        <v>1233</v>
      </c>
      <c r="B495" s="2">
        <f t="shared" si="40"/>
        <v>39145</v>
      </c>
      <c r="C495" s="12">
        <f t="shared" si="41"/>
        <v>0.04131375227686703</v>
      </c>
      <c r="D495" s="10">
        <f t="shared" si="42"/>
        <v>163.74417805555555</v>
      </c>
      <c r="E495" s="9">
        <f t="shared" si="43"/>
        <v>0.2105699166666667</v>
      </c>
      <c r="F495" s="9">
        <f t="shared" si="44"/>
        <v>63.08209829</v>
      </c>
    </row>
    <row r="496" spans="1:6" ht="13.5">
      <c r="A496" s="1" t="s">
        <v>1234</v>
      </c>
      <c r="B496" s="2">
        <f t="shared" si="40"/>
        <v>39145</v>
      </c>
      <c r="C496" s="12">
        <f t="shared" si="41"/>
        <v>0.041666666666666664</v>
      </c>
      <c r="D496" s="10">
        <f t="shared" si="42"/>
        <v>163.74835449999998</v>
      </c>
      <c r="E496" s="9">
        <f t="shared" si="43"/>
        <v>0.21018350000000002</v>
      </c>
      <c r="F496" s="9">
        <f t="shared" si="44"/>
        <v>63.0822095</v>
      </c>
    </row>
    <row r="497" spans="1:6" ht="13.5">
      <c r="A497" s="1" t="s">
        <v>1235</v>
      </c>
      <c r="B497" s="2">
        <f t="shared" si="40"/>
        <v>39145</v>
      </c>
      <c r="C497" s="12">
        <f t="shared" si="41"/>
        <v>0.042008196721311473</v>
      </c>
      <c r="D497" s="10">
        <f t="shared" si="42"/>
        <v>163.75253091666667</v>
      </c>
      <c r="E497" s="9">
        <f t="shared" si="43"/>
        <v>0.20979708333333336</v>
      </c>
      <c r="F497" s="9">
        <f t="shared" si="44"/>
        <v>63.08232071</v>
      </c>
    </row>
    <row r="498" spans="1:6" ht="13.5">
      <c r="A498" s="1" t="s">
        <v>1236</v>
      </c>
      <c r="B498" s="2">
        <f t="shared" si="40"/>
        <v>39145</v>
      </c>
      <c r="C498" s="12">
        <f t="shared" si="41"/>
        <v>0.042361111111111106</v>
      </c>
      <c r="D498" s="10">
        <f t="shared" si="42"/>
        <v>163.75670733333334</v>
      </c>
      <c r="E498" s="9">
        <f t="shared" si="43"/>
        <v>0.2094106388888889</v>
      </c>
      <c r="F498" s="9">
        <f t="shared" si="44"/>
        <v>63.08243191</v>
      </c>
    </row>
    <row r="499" spans="1:6" ht="13.5">
      <c r="A499" s="1" t="s">
        <v>1237</v>
      </c>
      <c r="B499" s="2">
        <f t="shared" si="40"/>
        <v>39145</v>
      </c>
      <c r="C499" s="12">
        <f t="shared" si="41"/>
        <v>0.042702641165755915</v>
      </c>
      <c r="D499" s="10">
        <f t="shared" si="42"/>
        <v>163.76088375</v>
      </c>
      <c r="E499" s="9">
        <f t="shared" si="43"/>
        <v>0.20902422222222222</v>
      </c>
      <c r="F499" s="9">
        <f t="shared" si="44"/>
        <v>63.0825431</v>
      </c>
    </row>
    <row r="500" spans="1:6" ht="13.5">
      <c r="A500" s="1" t="s">
        <v>1238</v>
      </c>
      <c r="B500" s="2">
        <f t="shared" si="40"/>
        <v>39145</v>
      </c>
      <c r="C500" s="12">
        <f t="shared" si="41"/>
        <v>0.04305555555555556</v>
      </c>
      <c r="D500" s="10">
        <f t="shared" si="42"/>
        <v>163.76506013888888</v>
      </c>
      <c r="E500" s="9">
        <f t="shared" si="43"/>
        <v>0.20863777777777778</v>
      </c>
      <c r="F500" s="9">
        <f t="shared" si="44"/>
        <v>63.08265428</v>
      </c>
    </row>
    <row r="501" spans="1:6" ht="13.5">
      <c r="A501" s="1" t="s">
        <v>1239</v>
      </c>
      <c r="B501" s="2">
        <f t="shared" si="40"/>
        <v>39145</v>
      </c>
      <c r="C501" s="12">
        <f t="shared" si="41"/>
        <v>0.043397085610200364</v>
      </c>
      <c r="D501" s="10">
        <f t="shared" si="42"/>
        <v>163.7692365</v>
      </c>
      <c r="E501" s="9">
        <f t="shared" si="43"/>
        <v>0.20825136111111112</v>
      </c>
      <c r="F501" s="9">
        <f t="shared" si="44"/>
        <v>63.08276545</v>
      </c>
    </row>
    <row r="502" spans="1:6" ht="13.5">
      <c r="A502" s="1" t="s">
        <v>1240</v>
      </c>
      <c r="B502" s="2">
        <f t="shared" si="40"/>
        <v>39145</v>
      </c>
      <c r="C502" s="12">
        <f t="shared" si="41"/>
        <v>0.043750000000000004</v>
      </c>
      <c r="D502" s="10">
        <f t="shared" si="42"/>
        <v>163.77341286111113</v>
      </c>
      <c r="E502" s="9">
        <f t="shared" si="43"/>
        <v>0.20786494444444445</v>
      </c>
      <c r="F502" s="9">
        <f t="shared" si="44"/>
        <v>63.08287661</v>
      </c>
    </row>
    <row r="503" spans="1:6" ht="13.5">
      <c r="A503" s="1" t="s">
        <v>1241</v>
      </c>
      <c r="B503" s="2">
        <f t="shared" si="40"/>
        <v>39145</v>
      </c>
      <c r="C503" s="12">
        <f t="shared" si="41"/>
        <v>0.044091530054644806</v>
      </c>
      <c r="D503" s="10">
        <f t="shared" si="42"/>
        <v>163.77758919444446</v>
      </c>
      <c r="E503" s="9">
        <f t="shared" si="43"/>
        <v>0.2074785</v>
      </c>
      <c r="F503" s="9">
        <f t="shared" si="44"/>
        <v>63.08298776</v>
      </c>
    </row>
    <row r="504" spans="1:6" ht="13.5">
      <c r="A504" s="1" t="s">
        <v>1242</v>
      </c>
      <c r="B504" s="2">
        <f t="shared" si="40"/>
        <v>39145</v>
      </c>
      <c r="C504" s="12">
        <f t="shared" si="41"/>
        <v>0.044444444444444446</v>
      </c>
      <c r="D504" s="10">
        <f t="shared" si="42"/>
        <v>163.7817655277778</v>
      </c>
      <c r="E504" s="9">
        <f t="shared" si="43"/>
        <v>0.20709208333333334</v>
      </c>
      <c r="F504" s="9">
        <f t="shared" si="44"/>
        <v>63.0830989</v>
      </c>
    </row>
    <row r="505" spans="1:6" ht="13.5">
      <c r="A505" s="1" t="s">
        <v>1243</v>
      </c>
      <c r="B505" s="2">
        <f t="shared" si="40"/>
        <v>39145</v>
      </c>
      <c r="C505" s="12">
        <f t="shared" si="41"/>
        <v>0.04478597449908925</v>
      </c>
      <c r="D505" s="10">
        <f t="shared" si="42"/>
        <v>163.78594183333334</v>
      </c>
      <c r="E505" s="9">
        <f t="shared" si="43"/>
        <v>0.20670566666666668</v>
      </c>
      <c r="F505" s="9">
        <f t="shared" si="44"/>
        <v>63.08321004</v>
      </c>
    </row>
    <row r="506" spans="1:6" ht="13.5">
      <c r="A506" s="1" t="s">
        <v>1244</v>
      </c>
      <c r="B506" s="2">
        <f t="shared" si="40"/>
        <v>39145</v>
      </c>
      <c r="C506" s="12">
        <f t="shared" si="41"/>
        <v>0.04513888888888889</v>
      </c>
      <c r="D506" s="10">
        <f t="shared" si="42"/>
        <v>163.7901181111111</v>
      </c>
      <c r="E506" s="9">
        <f t="shared" si="43"/>
        <v>0.20631922222222224</v>
      </c>
      <c r="F506" s="9">
        <f t="shared" si="44"/>
        <v>63.08332116</v>
      </c>
    </row>
    <row r="507" spans="1:6" ht="13.5">
      <c r="A507" s="1" t="s">
        <v>1245</v>
      </c>
      <c r="B507" s="2">
        <f t="shared" si="40"/>
        <v>39145</v>
      </c>
      <c r="C507" s="12">
        <f t="shared" si="41"/>
        <v>0.04548041894353369</v>
      </c>
      <c r="D507" s="10">
        <f t="shared" si="42"/>
        <v>163.7942943888889</v>
      </c>
      <c r="E507" s="9">
        <f t="shared" si="43"/>
        <v>0.20593280555555557</v>
      </c>
      <c r="F507" s="9">
        <f t="shared" si="44"/>
        <v>63.08343228</v>
      </c>
    </row>
    <row r="508" spans="1:6" ht="13.5">
      <c r="A508" s="1" t="s">
        <v>1246</v>
      </c>
      <c r="B508" s="2">
        <f t="shared" si="40"/>
        <v>39145</v>
      </c>
      <c r="C508" s="12">
        <f t="shared" si="41"/>
        <v>0.04583333333333334</v>
      </c>
      <c r="D508" s="10">
        <f t="shared" si="42"/>
        <v>163.7984705</v>
      </c>
      <c r="E508" s="9">
        <f t="shared" si="43"/>
        <v>0.2055463888888889</v>
      </c>
      <c r="F508" s="9">
        <f t="shared" si="44"/>
        <v>63.08354338</v>
      </c>
    </row>
    <row r="509" spans="1:6" ht="13.5">
      <c r="A509" s="1" t="s">
        <v>1247</v>
      </c>
      <c r="B509" s="2">
        <f t="shared" si="40"/>
        <v>39145</v>
      </c>
      <c r="C509" s="12">
        <f t="shared" si="41"/>
        <v>0.04617486338797814</v>
      </c>
      <c r="D509" s="10">
        <f t="shared" si="42"/>
        <v>163.80264675</v>
      </c>
      <c r="E509" s="9">
        <f t="shared" si="43"/>
        <v>0.20515994444444446</v>
      </c>
      <c r="F509" s="9">
        <f t="shared" si="44"/>
        <v>63.08365448</v>
      </c>
    </row>
    <row r="510" spans="1:6" ht="13.5">
      <c r="A510" s="1" t="s">
        <v>1248</v>
      </c>
      <c r="B510" s="2">
        <f t="shared" si="40"/>
        <v>39145</v>
      </c>
      <c r="C510" s="12">
        <f t="shared" si="41"/>
        <v>0.04652777777777778</v>
      </c>
      <c r="D510" s="10">
        <f t="shared" si="42"/>
        <v>163.80682297222222</v>
      </c>
      <c r="E510" s="9">
        <f t="shared" si="43"/>
        <v>0.2047735277777778</v>
      </c>
      <c r="F510" s="9">
        <f t="shared" si="44"/>
        <v>63.08376557</v>
      </c>
    </row>
    <row r="511" spans="1:6" ht="13.5">
      <c r="A511" s="1" t="s">
        <v>1249</v>
      </c>
      <c r="B511" s="2">
        <f t="shared" si="40"/>
        <v>39145</v>
      </c>
      <c r="C511" s="12">
        <f t="shared" si="41"/>
        <v>0.04686930783242258</v>
      </c>
      <c r="D511" s="10">
        <f t="shared" si="42"/>
        <v>163.81099919444446</v>
      </c>
      <c r="E511" s="9">
        <f t="shared" si="43"/>
        <v>0.20438711111111113</v>
      </c>
      <c r="F511" s="9">
        <f t="shared" si="44"/>
        <v>63.08387665</v>
      </c>
    </row>
    <row r="512" spans="1:6" ht="13.5">
      <c r="A512" s="1" t="s">
        <v>1250</v>
      </c>
      <c r="B512" s="2">
        <f t="shared" si="40"/>
        <v>39145</v>
      </c>
      <c r="C512" s="12">
        <f t="shared" si="41"/>
        <v>0.04722222222222222</v>
      </c>
      <c r="D512" s="10">
        <f t="shared" si="42"/>
        <v>163.8151753888889</v>
      </c>
      <c r="E512" s="9">
        <f t="shared" si="43"/>
        <v>0.20400069444444446</v>
      </c>
      <c r="F512" s="9">
        <f t="shared" si="44"/>
        <v>63.08398772</v>
      </c>
    </row>
    <row r="513" spans="1:6" ht="13.5">
      <c r="A513" s="1" t="s">
        <v>1251</v>
      </c>
      <c r="B513" s="2">
        <f t="shared" si="40"/>
        <v>39145</v>
      </c>
      <c r="C513" s="12">
        <f t="shared" si="41"/>
        <v>0.04756375227686702</v>
      </c>
      <c r="D513" s="10">
        <f t="shared" si="42"/>
        <v>163.81935158333334</v>
      </c>
      <c r="E513" s="9">
        <f t="shared" si="43"/>
        <v>0.20361425000000002</v>
      </c>
      <c r="F513" s="9">
        <f t="shared" si="44"/>
        <v>63.08409878</v>
      </c>
    </row>
    <row r="514" spans="1:6" ht="13.5">
      <c r="A514" s="1" t="s">
        <v>1252</v>
      </c>
      <c r="B514" s="2">
        <f t="shared" si="40"/>
        <v>39145</v>
      </c>
      <c r="C514" s="12">
        <f t="shared" si="41"/>
        <v>0.04791666666666666</v>
      </c>
      <c r="D514" s="10">
        <f t="shared" si="42"/>
        <v>163.82352774999998</v>
      </c>
      <c r="E514" s="9">
        <f t="shared" si="43"/>
        <v>0.20322783333333336</v>
      </c>
      <c r="F514" s="9">
        <f t="shared" si="44"/>
        <v>63.08420983</v>
      </c>
    </row>
    <row r="515" spans="1:6" ht="13.5">
      <c r="A515" s="1" t="s">
        <v>1253</v>
      </c>
      <c r="B515" s="2">
        <f t="shared" si="40"/>
        <v>39145</v>
      </c>
      <c r="C515" s="12">
        <f t="shared" si="41"/>
        <v>0.048258196721311465</v>
      </c>
      <c r="D515" s="10">
        <f t="shared" si="42"/>
        <v>163.82770391666665</v>
      </c>
      <c r="E515" s="9">
        <f t="shared" si="43"/>
        <v>0.2028414166666667</v>
      </c>
      <c r="F515" s="9">
        <f t="shared" si="44"/>
        <v>63.08432088</v>
      </c>
    </row>
    <row r="516" spans="1:6" ht="13.5">
      <c r="A516" s="1" t="s">
        <v>1254</v>
      </c>
      <c r="B516" s="2">
        <f t="shared" si="40"/>
        <v>39145</v>
      </c>
      <c r="C516" s="12">
        <f t="shared" si="41"/>
        <v>0.04861111111111111</v>
      </c>
      <c r="D516" s="10">
        <f t="shared" si="42"/>
        <v>163.83188008333332</v>
      </c>
      <c r="E516" s="9">
        <f t="shared" si="43"/>
        <v>0.20245500000000002</v>
      </c>
      <c r="F516" s="9">
        <f t="shared" si="44"/>
        <v>63.08443191</v>
      </c>
    </row>
    <row r="517" spans="1:6" ht="13.5">
      <c r="A517" s="1" t="s">
        <v>1255</v>
      </c>
      <c r="B517" s="2">
        <f t="shared" si="40"/>
        <v>39145</v>
      </c>
      <c r="C517" s="12">
        <f t="shared" si="41"/>
        <v>0.04895264116575592</v>
      </c>
      <c r="D517" s="10">
        <f t="shared" si="42"/>
        <v>163.83605619444447</v>
      </c>
      <c r="E517" s="9">
        <f t="shared" si="43"/>
        <v>0.20206855555555556</v>
      </c>
      <c r="F517" s="9">
        <f t="shared" si="44"/>
        <v>63.08454294</v>
      </c>
    </row>
    <row r="518" spans="1:6" ht="13.5">
      <c r="A518" s="1" t="s">
        <v>1256</v>
      </c>
      <c r="B518" s="2">
        <f t="shared" si="40"/>
        <v>39145</v>
      </c>
      <c r="C518" s="12">
        <f t="shared" si="41"/>
        <v>0.049305555555555554</v>
      </c>
      <c r="D518" s="10">
        <f t="shared" si="42"/>
        <v>163.84023230555556</v>
      </c>
      <c r="E518" s="9">
        <f t="shared" si="43"/>
        <v>0.2016821388888889</v>
      </c>
      <c r="F518" s="9">
        <f t="shared" si="44"/>
        <v>63.08465395</v>
      </c>
    </row>
    <row r="519" spans="1:6" ht="13.5">
      <c r="A519" s="1" t="s">
        <v>823</v>
      </c>
      <c r="B519" s="2">
        <f t="shared" si="40"/>
        <v>39145</v>
      </c>
      <c r="C519" s="12">
        <f t="shared" si="41"/>
        <v>0.04964708561020036</v>
      </c>
      <c r="D519" s="10">
        <f t="shared" si="42"/>
        <v>163.84440841666668</v>
      </c>
      <c r="E519" s="9">
        <f t="shared" si="43"/>
        <v>0.20129572222222222</v>
      </c>
      <c r="F519" s="9">
        <f t="shared" si="44"/>
        <v>63.08476496</v>
      </c>
    </row>
    <row r="520" spans="1:6" ht="13.5">
      <c r="A520" s="1" t="s">
        <v>824</v>
      </c>
      <c r="B520" s="2">
        <f t="shared" si="40"/>
        <v>39145</v>
      </c>
      <c r="C520" s="12">
        <f t="shared" si="41"/>
        <v>0.049999999999999996</v>
      </c>
      <c r="D520" s="10">
        <f t="shared" si="42"/>
        <v>163.84858450000002</v>
      </c>
      <c r="E520" s="9">
        <f t="shared" si="43"/>
        <v>0.20090930555555556</v>
      </c>
      <c r="F520" s="9">
        <f t="shared" si="44"/>
        <v>63.08487596</v>
      </c>
    </row>
    <row r="521" spans="1:6" ht="13.5">
      <c r="A521" s="1" t="s">
        <v>825</v>
      </c>
      <c r="B521" s="2">
        <f t="shared" si="40"/>
        <v>39145</v>
      </c>
      <c r="C521" s="12">
        <f t="shared" si="41"/>
        <v>0.050341530054644805</v>
      </c>
      <c r="D521" s="10">
        <f t="shared" si="42"/>
        <v>163.85276058333332</v>
      </c>
      <c r="E521" s="9">
        <f t="shared" si="43"/>
        <v>0.2005228888888889</v>
      </c>
      <c r="F521" s="9">
        <f t="shared" si="44"/>
        <v>63.08498695</v>
      </c>
    </row>
    <row r="522" spans="1:6" ht="13.5">
      <c r="A522" s="1" t="s">
        <v>826</v>
      </c>
      <c r="B522" s="2">
        <f t="shared" si="40"/>
        <v>39145</v>
      </c>
      <c r="C522" s="12">
        <f t="shared" si="41"/>
        <v>0.05069444444444445</v>
      </c>
      <c r="D522" s="10">
        <f t="shared" si="42"/>
        <v>163.8569366388889</v>
      </c>
      <c r="E522" s="9">
        <f t="shared" si="43"/>
        <v>0.20013644444444445</v>
      </c>
      <c r="F522" s="9">
        <f t="shared" si="44"/>
        <v>63.08509793</v>
      </c>
    </row>
    <row r="523" spans="1:6" ht="13.5">
      <c r="A523" s="1" t="s">
        <v>827</v>
      </c>
      <c r="B523" s="2">
        <f t="shared" si="40"/>
        <v>39145</v>
      </c>
      <c r="C523" s="12">
        <f t="shared" si="41"/>
        <v>0.051035974499089254</v>
      </c>
      <c r="D523" s="10">
        <f t="shared" si="42"/>
        <v>163.86111266666666</v>
      </c>
      <c r="E523" s="9">
        <f t="shared" si="43"/>
        <v>0.19975002777777776</v>
      </c>
      <c r="F523" s="9">
        <f t="shared" si="44"/>
        <v>63.0852089</v>
      </c>
    </row>
    <row r="524" spans="1:6" ht="13.5">
      <c r="A524" s="1" t="s">
        <v>828</v>
      </c>
      <c r="B524" s="2">
        <f t="shared" si="40"/>
        <v>39145</v>
      </c>
      <c r="C524" s="12">
        <f t="shared" si="41"/>
        <v>0.051388888888888894</v>
      </c>
      <c r="D524" s="10">
        <f t="shared" si="42"/>
        <v>163.86528869444444</v>
      </c>
      <c r="E524" s="9">
        <f t="shared" si="43"/>
        <v>0.1993636111111111</v>
      </c>
      <c r="F524" s="9">
        <f t="shared" si="44"/>
        <v>63.08531986</v>
      </c>
    </row>
    <row r="525" spans="1:6" ht="13.5">
      <c r="A525" s="1" t="s">
        <v>829</v>
      </c>
      <c r="B525" s="2">
        <f t="shared" si="40"/>
        <v>39145</v>
      </c>
      <c r="C525" s="12">
        <f t="shared" si="41"/>
        <v>0.051730418943533696</v>
      </c>
      <c r="D525" s="10">
        <f t="shared" si="42"/>
        <v>163.86946452777778</v>
      </c>
      <c r="E525" s="9">
        <f t="shared" si="43"/>
        <v>0.19897719444444442</v>
      </c>
      <c r="F525" s="9">
        <f t="shared" si="44"/>
        <v>63.08543081</v>
      </c>
    </row>
    <row r="526" spans="1:6" ht="13.5">
      <c r="A526" s="1" t="s">
        <v>830</v>
      </c>
      <c r="B526" s="2">
        <f t="shared" si="40"/>
        <v>39145</v>
      </c>
      <c r="C526" s="12">
        <f t="shared" si="41"/>
        <v>0.052083333333333336</v>
      </c>
      <c r="D526" s="10">
        <f t="shared" si="42"/>
        <v>163.87364052777778</v>
      </c>
      <c r="E526" s="9">
        <f t="shared" si="43"/>
        <v>0.19859077777777775</v>
      </c>
      <c r="F526" s="9">
        <f t="shared" si="44"/>
        <v>63.08554175</v>
      </c>
    </row>
    <row r="527" spans="1:6" ht="13.5">
      <c r="A527" s="1" t="s">
        <v>831</v>
      </c>
      <c r="B527" s="2">
        <f t="shared" si="40"/>
        <v>39145</v>
      </c>
      <c r="C527" s="12">
        <f t="shared" si="41"/>
        <v>0.05242486338797814</v>
      </c>
      <c r="D527" s="10">
        <f t="shared" si="42"/>
        <v>163.8778165</v>
      </c>
      <c r="E527" s="9">
        <f t="shared" si="43"/>
        <v>0.1982043611111111</v>
      </c>
      <c r="F527" s="9">
        <f t="shared" si="44"/>
        <v>63.08565269</v>
      </c>
    </row>
    <row r="528" spans="1:6" ht="13.5">
      <c r="A528" s="1" t="s">
        <v>832</v>
      </c>
      <c r="B528" s="2">
        <f t="shared" si="40"/>
        <v>39145</v>
      </c>
      <c r="C528" s="12">
        <f t="shared" si="41"/>
        <v>0.05277777777777778</v>
      </c>
      <c r="D528" s="10">
        <f t="shared" si="42"/>
        <v>163.88199247222224</v>
      </c>
      <c r="E528" s="9">
        <f t="shared" si="43"/>
        <v>0.19781794444444442</v>
      </c>
      <c r="F528" s="9">
        <f t="shared" si="44"/>
        <v>63.08576361</v>
      </c>
    </row>
    <row r="529" spans="1:6" ht="13.5">
      <c r="A529" s="1" t="s">
        <v>833</v>
      </c>
      <c r="B529" s="2">
        <f t="shared" si="40"/>
        <v>39145</v>
      </c>
      <c r="C529" s="12">
        <f t="shared" si="41"/>
        <v>0.05311930783242258</v>
      </c>
      <c r="D529" s="10">
        <f t="shared" si="42"/>
        <v>163.88616841666666</v>
      </c>
      <c r="E529" s="9">
        <f t="shared" si="43"/>
        <v>0.19743152777777775</v>
      </c>
      <c r="F529" s="9">
        <f t="shared" si="44"/>
        <v>63.08587453</v>
      </c>
    </row>
    <row r="530" spans="1:6" ht="13.5">
      <c r="A530" s="1" t="s">
        <v>834</v>
      </c>
      <c r="B530" s="2">
        <f t="shared" si="40"/>
        <v>39145</v>
      </c>
      <c r="C530" s="12">
        <f t="shared" si="41"/>
        <v>0.05347222222222222</v>
      </c>
      <c r="D530" s="10">
        <f t="shared" si="42"/>
        <v>163.89034433333333</v>
      </c>
      <c r="E530" s="9">
        <f t="shared" si="43"/>
        <v>0.19704508333333332</v>
      </c>
      <c r="F530" s="9">
        <f t="shared" si="44"/>
        <v>63.08598544</v>
      </c>
    </row>
    <row r="531" spans="1:6" ht="13.5">
      <c r="A531" s="1" t="s">
        <v>835</v>
      </c>
      <c r="B531" s="2">
        <f t="shared" si="40"/>
        <v>39145</v>
      </c>
      <c r="C531" s="12">
        <f t="shared" si="41"/>
        <v>0.05381375227686702</v>
      </c>
      <c r="D531" s="10">
        <f t="shared" si="42"/>
        <v>163.89452027777776</v>
      </c>
      <c r="E531" s="9">
        <f t="shared" si="43"/>
        <v>0.19665866666666665</v>
      </c>
      <c r="F531" s="9">
        <f t="shared" si="44"/>
        <v>63.08609633</v>
      </c>
    </row>
    <row r="532" spans="1:6" ht="13.5">
      <c r="A532" s="1" t="s">
        <v>836</v>
      </c>
      <c r="B532" s="2">
        <f t="shared" si="40"/>
        <v>39145</v>
      </c>
      <c r="C532" s="12">
        <f t="shared" si="41"/>
        <v>0.05416666666666667</v>
      </c>
      <c r="D532" s="10">
        <f t="shared" si="42"/>
        <v>163.89869616666667</v>
      </c>
      <c r="E532" s="9">
        <f t="shared" si="43"/>
        <v>0.19627224999999998</v>
      </c>
      <c r="F532" s="9">
        <f t="shared" si="44"/>
        <v>63.08620722</v>
      </c>
    </row>
    <row r="533" spans="1:6" ht="13.5">
      <c r="A533" s="1" t="s">
        <v>837</v>
      </c>
      <c r="B533" s="2">
        <f t="shared" si="40"/>
        <v>39145</v>
      </c>
      <c r="C533" s="12">
        <f t="shared" si="41"/>
        <v>0.05450819672131147</v>
      </c>
      <c r="D533" s="10">
        <f t="shared" si="42"/>
        <v>163.90287205555555</v>
      </c>
      <c r="E533" s="9">
        <f t="shared" si="43"/>
        <v>0.19588583333333331</v>
      </c>
      <c r="F533" s="9">
        <f t="shared" si="44"/>
        <v>63.0863181</v>
      </c>
    </row>
    <row r="534" spans="1:6" ht="13.5">
      <c r="A534" s="1" t="s">
        <v>838</v>
      </c>
      <c r="B534" s="2">
        <f t="shared" si="40"/>
        <v>39145</v>
      </c>
      <c r="C534" s="12">
        <f t="shared" si="41"/>
        <v>0.05486111111111111</v>
      </c>
      <c r="D534" s="10">
        <f t="shared" si="42"/>
        <v>163.90704794444446</v>
      </c>
      <c r="E534" s="9">
        <f t="shared" si="43"/>
        <v>0.19549941666666665</v>
      </c>
      <c r="F534" s="9">
        <f t="shared" si="44"/>
        <v>63.08642897</v>
      </c>
    </row>
    <row r="535" spans="1:6" ht="13.5">
      <c r="A535" s="1" t="s">
        <v>839</v>
      </c>
      <c r="B535" s="2">
        <f t="shared" si="40"/>
        <v>39145</v>
      </c>
      <c r="C535" s="12">
        <f t="shared" si="41"/>
        <v>0.05520264116575591</v>
      </c>
      <c r="D535" s="10">
        <f t="shared" si="42"/>
        <v>163.91122380555555</v>
      </c>
      <c r="E535" s="9">
        <f t="shared" si="43"/>
        <v>0.19511299999999998</v>
      </c>
      <c r="F535" s="9">
        <f t="shared" si="44"/>
        <v>63.08653984</v>
      </c>
    </row>
    <row r="536" spans="1:6" ht="13.5">
      <c r="A536" s="1" t="s">
        <v>840</v>
      </c>
      <c r="B536" s="2">
        <f t="shared" si="40"/>
        <v>39145</v>
      </c>
      <c r="C536" s="12">
        <f t="shared" si="41"/>
        <v>0.05555555555555555</v>
      </c>
      <c r="D536" s="10">
        <f t="shared" si="42"/>
        <v>163.91539963888889</v>
      </c>
      <c r="E536" s="9">
        <f t="shared" si="43"/>
        <v>0.19472658333333331</v>
      </c>
      <c r="F536" s="9">
        <f t="shared" si="44"/>
        <v>63.08665069</v>
      </c>
    </row>
    <row r="537" spans="1:6" ht="13.5">
      <c r="A537" s="1" t="s">
        <v>841</v>
      </c>
      <c r="B537" s="2">
        <f aca="true" t="shared" si="45" ref="B537:B600">DATE(FIXED(MID(A537,9,4)),FIXED(MID(A537,4,3)),FIXED(MID(A537,1,3)))</f>
        <v>39145</v>
      </c>
      <c r="C537" s="12">
        <f aca="true" t="shared" si="46" ref="C537:C600">(VALUE(MID(A537,14,2))+VALUE(MID(A537,17,2))/60+VALUE(MID(A537,20,5))/3660)/24</f>
        <v>0.055897085610200355</v>
      </c>
      <c r="D537" s="10">
        <f aca="true" t="shared" si="47" ref="D537:D600">VALUE(MID(A537,27,3))+VALUE(MID(A537,31,2))/60+VALUE(MID(A537,34,7))/3600</f>
        <v>163.91957547222222</v>
      </c>
      <c r="E537" s="9">
        <f aca="true" t="shared" si="48" ref="E537:E600">(VALUE(MID(A537,44,2))+VALUE(MID(A537,47,2))/60+VALUE(MID(A537,50,7))/3600)*(IF(MID(A537,43,1)="-",-1,1))</f>
        <v>0.19434016666666665</v>
      </c>
      <c r="F537" s="9">
        <f aca="true" t="shared" si="49" ref="F537:F600">VALUE(MID(A537,60,11))</f>
        <v>63.08676153</v>
      </c>
    </row>
    <row r="538" spans="1:6" ht="13.5">
      <c r="A538" s="1" t="s">
        <v>842</v>
      </c>
      <c r="B538" s="2">
        <f t="shared" si="45"/>
        <v>39145</v>
      </c>
      <c r="C538" s="12">
        <f t="shared" si="46"/>
        <v>0.05625</v>
      </c>
      <c r="D538" s="10">
        <f t="shared" si="47"/>
        <v>163.92375127777777</v>
      </c>
      <c r="E538" s="9">
        <f t="shared" si="48"/>
        <v>0.19395374999999998</v>
      </c>
      <c r="F538" s="9">
        <f t="shared" si="49"/>
        <v>63.08687237</v>
      </c>
    </row>
    <row r="539" spans="1:6" ht="13.5">
      <c r="A539" s="1" t="s">
        <v>843</v>
      </c>
      <c r="B539" s="2">
        <f t="shared" si="45"/>
        <v>39145</v>
      </c>
      <c r="C539" s="12">
        <f t="shared" si="46"/>
        <v>0.05659153005464481</v>
      </c>
      <c r="D539" s="10">
        <f t="shared" si="47"/>
        <v>163.92792708333332</v>
      </c>
      <c r="E539" s="9">
        <f t="shared" si="48"/>
        <v>0.1935673333333333</v>
      </c>
      <c r="F539" s="9">
        <f t="shared" si="49"/>
        <v>63.08698319</v>
      </c>
    </row>
    <row r="540" spans="1:6" ht="13.5">
      <c r="A540" s="1" t="s">
        <v>844</v>
      </c>
      <c r="B540" s="2">
        <f t="shared" si="45"/>
        <v>39145</v>
      </c>
      <c r="C540" s="12">
        <f t="shared" si="46"/>
        <v>0.05694444444444444</v>
      </c>
      <c r="D540" s="10">
        <f t="shared" si="47"/>
        <v>163.9321028611111</v>
      </c>
      <c r="E540" s="9">
        <f t="shared" si="48"/>
        <v>0.19318091666666665</v>
      </c>
      <c r="F540" s="9">
        <f t="shared" si="49"/>
        <v>63.08709401</v>
      </c>
    </row>
    <row r="541" spans="1:6" ht="13.5">
      <c r="A541" s="1" t="s">
        <v>845</v>
      </c>
      <c r="B541" s="2">
        <f t="shared" si="45"/>
        <v>39145</v>
      </c>
      <c r="C541" s="12">
        <f t="shared" si="46"/>
        <v>0.05728597449908925</v>
      </c>
      <c r="D541" s="10">
        <f t="shared" si="47"/>
        <v>163.9362786388889</v>
      </c>
      <c r="E541" s="9">
        <f t="shared" si="48"/>
        <v>0.19279449999999998</v>
      </c>
      <c r="F541" s="9">
        <f t="shared" si="49"/>
        <v>63.08720482</v>
      </c>
    </row>
    <row r="542" spans="1:6" ht="13.5">
      <c r="A542" s="1" t="s">
        <v>846</v>
      </c>
      <c r="B542" s="2">
        <f t="shared" si="45"/>
        <v>39145</v>
      </c>
      <c r="C542" s="12">
        <f t="shared" si="46"/>
        <v>0.057638888888888885</v>
      </c>
      <c r="D542" s="10">
        <f t="shared" si="47"/>
        <v>163.94045422222223</v>
      </c>
      <c r="E542" s="9">
        <f t="shared" si="48"/>
        <v>0.1924080833333333</v>
      </c>
      <c r="F542" s="9">
        <f t="shared" si="49"/>
        <v>63.08731561</v>
      </c>
    </row>
    <row r="543" spans="1:6" ht="13.5">
      <c r="A543" s="1" t="s">
        <v>847</v>
      </c>
      <c r="B543" s="2">
        <f t="shared" si="45"/>
        <v>39145</v>
      </c>
      <c r="C543" s="12">
        <f t="shared" si="46"/>
        <v>0.057980418943533694</v>
      </c>
      <c r="D543" s="10">
        <f t="shared" si="47"/>
        <v>163.94462994444444</v>
      </c>
      <c r="E543" s="9">
        <f t="shared" si="48"/>
        <v>0.19202166666666665</v>
      </c>
      <c r="F543" s="9">
        <f t="shared" si="49"/>
        <v>63.0874264</v>
      </c>
    </row>
    <row r="544" spans="1:6" ht="13.5">
      <c r="A544" s="1" t="s">
        <v>848</v>
      </c>
      <c r="B544" s="2">
        <f t="shared" si="45"/>
        <v>39145</v>
      </c>
      <c r="C544" s="12">
        <f t="shared" si="46"/>
        <v>0.05833333333333333</v>
      </c>
      <c r="D544" s="10">
        <f t="shared" si="47"/>
        <v>163.94880569444445</v>
      </c>
      <c r="E544" s="9">
        <f t="shared" si="48"/>
        <v>0.19163524999999998</v>
      </c>
      <c r="F544" s="9">
        <f t="shared" si="49"/>
        <v>63.08753718</v>
      </c>
    </row>
    <row r="545" spans="1:6" ht="13.5">
      <c r="A545" s="1" t="s">
        <v>849</v>
      </c>
      <c r="B545" s="2">
        <f t="shared" si="45"/>
        <v>39145</v>
      </c>
      <c r="C545" s="12">
        <f t="shared" si="46"/>
        <v>0.058674863387978136</v>
      </c>
      <c r="D545" s="10">
        <f t="shared" si="47"/>
        <v>163.95298138888887</v>
      </c>
      <c r="E545" s="9">
        <f t="shared" si="48"/>
        <v>0.1912488333333333</v>
      </c>
      <c r="F545" s="9">
        <f t="shared" si="49"/>
        <v>63.08764795</v>
      </c>
    </row>
    <row r="546" spans="1:6" ht="13.5">
      <c r="A546" s="1" t="s">
        <v>850</v>
      </c>
      <c r="B546" s="2">
        <f t="shared" si="45"/>
        <v>39145</v>
      </c>
      <c r="C546" s="12">
        <f t="shared" si="46"/>
        <v>0.05902777777777778</v>
      </c>
      <c r="D546" s="10">
        <f t="shared" si="47"/>
        <v>163.95715708333333</v>
      </c>
      <c r="E546" s="9">
        <f t="shared" si="48"/>
        <v>0.19086241666666665</v>
      </c>
      <c r="F546" s="9">
        <f t="shared" si="49"/>
        <v>63.08775871</v>
      </c>
    </row>
    <row r="547" spans="1:6" ht="13.5">
      <c r="A547" s="1" t="s">
        <v>851</v>
      </c>
      <c r="B547" s="2">
        <f t="shared" si="45"/>
        <v>39145</v>
      </c>
      <c r="C547" s="12">
        <f t="shared" si="46"/>
        <v>0.059369307832422585</v>
      </c>
      <c r="D547" s="10">
        <f t="shared" si="47"/>
        <v>163.96133277777776</v>
      </c>
      <c r="E547" s="9">
        <f t="shared" si="48"/>
        <v>0.19047599999999998</v>
      </c>
      <c r="F547" s="9">
        <f t="shared" si="49"/>
        <v>63.08786946</v>
      </c>
    </row>
    <row r="548" spans="1:6" ht="13.5">
      <c r="A548" s="1" t="s">
        <v>852</v>
      </c>
      <c r="B548" s="2">
        <f t="shared" si="45"/>
        <v>39145</v>
      </c>
      <c r="C548" s="12">
        <f t="shared" si="46"/>
        <v>0.059722222222222225</v>
      </c>
      <c r="D548" s="10">
        <f t="shared" si="47"/>
        <v>163.96550841666667</v>
      </c>
      <c r="E548" s="9">
        <f t="shared" si="48"/>
        <v>0.1900896111111111</v>
      </c>
      <c r="F548" s="9">
        <f t="shared" si="49"/>
        <v>63.08798021</v>
      </c>
    </row>
    <row r="549" spans="1:6" ht="13.5">
      <c r="A549" s="1" t="s">
        <v>853</v>
      </c>
      <c r="B549" s="2">
        <f t="shared" si="45"/>
        <v>39145</v>
      </c>
      <c r="C549" s="12">
        <f t="shared" si="46"/>
        <v>0.06006375227686703</v>
      </c>
      <c r="D549" s="10">
        <f t="shared" si="47"/>
        <v>163.96968408333333</v>
      </c>
      <c r="E549" s="9">
        <f t="shared" si="48"/>
        <v>0.18970319444444445</v>
      </c>
      <c r="F549" s="9">
        <f t="shared" si="49"/>
        <v>63.08809094</v>
      </c>
    </row>
    <row r="550" spans="1:6" ht="13.5">
      <c r="A550" s="1" t="s">
        <v>854</v>
      </c>
      <c r="B550" s="2">
        <f t="shared" si="45"/>
        <v>39145</v>
      </c>
      <c r="C550" s="12">
        <f t="shared" si="46"/>
        <v>0.06041666666666667</v>
      </c>
      <c r="D550" s="10">
        <f t="shared" si="47"/>
        <v>163.97385972222222</v>
      </c>
      <c r="E550" s="9">
        <f t="shared" si="48"/>
        <v>0.18931677777777778</v>
      </c>
      <c r="F550" s="9">
        <f t="shared" si="49"/>
        <v>63.08820166</v>
      </c>
    </row>
    <row r="551" spans="1:6" ht="13.5">
      <c r="A551" s="1" t="s">
        <v>855</v>
      </c>
      <c r="B551" s="2">
        <f t="shared" si="45"/>
        <v>39145</v>
      </c>
      <c r="C551" s="12">
        <f t="shared" si="46"/>
        <v>0.06075819672131147</v>
      </c>
      <c r="D551" s="10">
        <f t="shared" si="47"/>
        <v>163.97803533333334</v>
      </c>
      <c r="E551" s="9">
        <f t="shared" si="48"/>
        <v>0.1889303611111111</v>
      </c>
      <c r="F551" s="9">
        <f t="shared" si="49"/>
        <v>63.08831238</v>
      </c>
    </row>
    <row r="552" spans="1:6" ht="13.5">
      <c r="A552" s="1" t="s">
        <v>856</v>
      </c>
      <c r="B552" s="2">
        <f t="shared" si="45"/>
        <v>39145</v>
      </c>
      <c r="C552" s="12">
        <f t="shared" si="46"/>
        <v>0.061111111111111116</v>
      </c>
      <c r="D552" s="10">
        <f t="shared" si="47"/>
        <v>163.98221094444443</v>
      </c>
      <c r="E552" s="9">
        <f t="shared" si="48"/>
        <v>0.18854394444444444</v>
      </c>
      <c r="F552" s="9">
        <f t="shared" si="49"/>
        <v>63.08842309</v>
      </c>
    </row>
    <row r="553" spans="1:6" ht="13.5">
      <c r="A553" s="1" t="s">
        <v>857</v>
      </c>
      <c r="B553" s="2">
        <f t="shared" si="45"/>
        <v>39145</v>
      </c>
      <c r="C553" s="12">
        <f t="shared" si="46"/>
        <v>0.06145264116575592</v>
      </c>
      <c r="D553" s="10">
        <f t="shared" si="47"/>
        <v>163.98638652777777</v>
      </c>
      <c r="E553" s="9">
        <f t="shared" si="48"/>
        <v>0.18815752777777778</v>
      </c>
      <c r="F553" s="9">
        <f t="shared" si="49"/>
        <v>63.08853379</v>
      </c>
    </row>
    <row r="554" spans="1:6" ht="13.5">
      <c r="A554" s="1" t="s">
        <v>858</v>
      </c>
      <c r="B554" s="2">
        <f t="shared" si="45"/>
        <v>39145</v>
      </c>
      <c r="C554" s="12">
        <f t="shared" si="46"/>
        <v>0.06180555555555556</v>
      </c>
      <c r="D554" s="10">
        <f t="shared" si="47"/>
        <v>163.9905621111111</v>
      </c>
      <c r="E554" s="9">
        <f t="shared" si="48"/>
        <v>0.1877711111111111</v>
      </c>
      <c r="F554" s="9">
        <f t="shared" si="49"/>
        <v>63.08864447</v>
      </c>
    </row>
    <row r="555" spans="1:6" ht="13.5">
      <c r="A555" s="1" t="s">
        <v>859</v>
      </c>
      <c r="B555" s="2">
        <f t="shared" si="45"/>
        <v>39145</v>
      </c>
      <c r="C555" s="12">
        <f t="shared" si="46"/>
        <v>0.06214708561020036</v>
      </c>
      <c r="D555" s="10">
        <f t="shared" si="47"/>
        <v>163.99473766666665</v>
      </c>
      <c r="E555" s="9">
        <f t="shared" si="48"/>
        <v>0.18738472222222222</v>
      </c>
      <c r="F555" s="9">
        <f t="shared" si="49"/>
        <v>63.08875515</v>
      </c>
    </row>
    <row r="556" spans="1:6" ht="13.5">
      <c r="A556" s="1" t="s">
        <v>925</v>
      </c>
      <c r="B556" s="2">
        <f t="shared" si="45"/>
        <v>39145</v>
      </c>
      <c r="C556" s="12">
        <f t="shared" si="46"/>
        <v>0.0625</v>
      </c>
      <c r="D556" s="10">
        <f t="shared" si="47"/>
        <v>163.99891319444444</v>
      </c>
      <c r="E556" s="9">
        <f t="shared" si="48"/>
        <v>0.18699830555555555</v>
      </c>
      <c r="F556" s="9">
        <f t="shared" si="49"/>
        <v>63.08886582</v>
      </c>
    </row>
    <row r="557" spans="1:6" ht="13.5">
      <c r="A557" s="1" t="s">
        <v>926</v>
      </c>
      <c r="B557" s="2">
        <f t="shared" si="45"/>
        <v>39145</v>
      </c>
      <c r="C557" s="12">
        <f t="shared" si="46"/>
        <v>0.06284153005464481</v>
      </c>
      <c r="D557" s="10">
        <f t="shared" si="47"/>
        <v>164.00308875</v>
      </c>
      <c r="E557" s="9">
        <f t="shared" si="48"/>
        <v>0.18661188888888888</v>
      </c>
      <c r="F557" s="9">
        <f t="shared" si="49"/>
        <v>63.08897649</v>
      </c>
    </row>
    <row r="558" spans="1:6" ht="13.5">
      <c r="A558" s="1" t="s">
        <v>927</v>
      </c>
      <c r="B558" s="2">
        <f t="shared" si="45"/>
        <v>39145</v>
      </c>
      <c r="C558" s="12">
        <f t="shared" si="46"/>
        <v>0.06319444444444444</v>
      </c>
      <c r="D558" s="10">
        <f t="shared" si="47"/>
        <v>164.00726425</v>
      </c>
      <c r="E558" s="9">
        <f t="shared" si="48"/>
        <v>0.18622547222222222</v>
      </c>
      <c r="F558" s="9">
        <f t="shared" si="49"/>
        <v>63.08908714</v>
      </c>
    </row>
    <row r="559" spans="1:6" ht="13.5">
      <c r="A559" s="1" t="s">
        <v>928</v>
      </c>
      <c r="B559" s="2">
        <f t="shared" si="45"/>
        <v>39145</v>
      </c>
      <c r="C559" s="12">
        <f t="shared" si="46"/>
        <v>0.06353597449908925</v>
      </c>
      <c r="D559" s="10">
        <f t="shared" si="47"/>
        <v>164.01143958333333</v>
      </c>
      <c r="E559" s="9">
        <f t="shared" si="48"/>
        <v>0.18583908333333332</v>
      </c>
      <c r="F559" s="9">
        <f t="shared" si="49"/>
        <v>63.08919778</v>
      </c>
    </row>
    <row r="560" spans="1:6" ht="13.5">
      <c r="A560" s="1" t="s">
        <v>929</v>
      </c>
      <c r="B560" s="2">
        <f t="shared" si="45"/>
        <v>39145</v>
      </c>
      <c r="C560" s="12">
        <f t="shared" si="46"/>
        <v>0.06388888888888888</v>
      </c>
      <c r="D560" s="10">
        <f t="shared" si="47"/>
        <v>164.01561505555554</v>
      </c>
      <c r="E560" s="9">
        <f t="shared" si="48"/>
        <v>0.18545266666666665</v>
      </c>
      <c r="F560" s="9">
        <f t="shared" si="49"/>
        <v>63.08930841</v>
      </c>
    </row>
    <row r="561" spans="1:6" ht="13.5">
      <c r="A561" s="1" t="s">
        <v>930</v>
      </c>
      <c r="B561" s="2">
        <f t="shared" si="45"/>
        <v>39145</v>
      </c>
      <c r="C561" s="12">
        <f t="shared" si="46"/>
        <v>0.0642304189435337</v>
      </c>
      <c r="D561" s="10">
        <f t="shared" si="47"/>
        <v>164.0197905277778</v>
      </c>
      <c r="E561" s="9">
        <f t="shared" si="48"/>
        <v>0.18506625</v>
      </c>
      <c r="F561" s="9">
        <f t="shared" si="49"/>
        <v>63.08941904</v>
      </c>
    </row>
    <row r="562" spans="1:6" ht="13.5">
      <c r="A562" s="1" t="s">
        <v>931</v>
      </c>
      <c r="B562" s="2">
        <f t="shared" si="45"/>
        <v>39145</v>
      </c>
      <c r="C562" s="12">
        <f t="shared" si="46"/>
        <v>0.06458333333333334</v>
      </c>
      <c r="D562" s="10">
        <f t="shared" si="47"/>
        <v>164.023966</v>
      </c>
      <c r="E562" s="9">
        <f t="shared" si="48"/>
        <v>0.18467983333333332</v>
      </c>
      <c r="F562" s="9">
        <f t="shared" si="49"/>
        <v>63.08952965</v>
      </c>
    </row>
    <row r="563" spans="1:6" ht="13.5">
      <c r="A563" s="1" t="s">
        <v>932</v>
      </c>
      <c r="B563" s="2">
        <f t="shared" si="45"/>
        <v>39145</v>
      </c>
      <c r="C563" s="12">
        <f t="shared" si="46"/>
        <v>0.06492486338797814</v>
      </c>
      <c r="D563" s="10">
        <f t="shared" si="47"/>
        <v>164.02814141666667</v>
      </c>
      <c r="E563" s="9">
        <f t="shared" si="48"/>
        <v>0.18429344444444443</v>
      </c>
      <c r="F563" s="9">
        <f t="shared" si="49"/>
        <v>63.08964026</v>
      </c>
    </row>
    <row r="564" spans="1:6" ht="13.5">
      <c r="A564" s="1" t="s">
        <v>933</v>
      </c>
      <c r="B564" s="2">
        <f t="shared" si="45"/>
        <v>39145</v>
      </c>
      <c r="C564" s="12">
        <f t="shared" si="46"/>
        <v>0.06527777777777778</v>
      </c>
      <c r="D564" s="10">
        <f t="shared" si="47"/>
        <v>164.03231686111113</v>
      </c>
      <c r="E564" s="9">
        <f t="shared" si="48"/>
        <v>0.18390702777777776</v>
      </c>
      <c r="F564" s="9">
        <f t="shared" si="49"/>
        <v>63.08975086</v>
      </c>
    </row>
    <row r="565" spans="1:6" ht="13.5">
      <c r="A565" s="1" t="s">
        <v>934</v>
      </c>
      <c r="B565" s="2">
        <f t="shared" si="45"/>
        <v>39145</v>
      </c>
      <c r="C565" s="12">
        <f t="shared" si="46"/>
        <v>0.06561930783242258</v>
      </c>
      <c r="D565" s="10">
        <f t="shared" si="47"/>
        <v>164.03649227777777</v>
      </c>
      <c r="E565" s="9">
        <f t="shared" si="48"/>
        <v>0.1835206111111111</v>
      </c>
      <c r="F565" s="9">
        <f t="shared" si="49"/>
        <v>63.08986144</v>
      </c>
    </row>
    <row r="566" spans="1:6" ht="13.5">
      <c r="A566" s="1" t="s">
        <v>935</v>
      </c>
      <c r="B566" s="2">
        <f t="shared" si="45"/>
        <v>39145</v>
      </c>
      <c r="C566" s="12">
        <f t="shared" si="46"/>
        <v>0.06597222222222222</v>
      </c>
      <c r="D566" s="10">
        <f t="shared" si="47"/>
        <v>164.04066766666668</v>
      </c>
      <c r="E566" s="9">
        <f t="shared" si="48"/>
        <v>0.1831342222222222</v>
      </c>
      <c r="F566" s="9">
        <f t="shared" si="49"/>
        <v>63.08997202</v>
      </c>
    </row>
    <row r="567" spans="1:6" ht="13.5">
      <c r="A567" s="1" t="s">
        <v>936</v>
      </c>
      <c r="B567" s="2">
        <f t="shared" si="45"/>
        <v>39145</v>
      </c>
      <c r="C567" s="12">
        <f t="shared" si="46"/>
        <v>0.06631375227686703</v>
      </c>
      <c r="D567" s="10">
        <f t="shared" si="47"/>
        <v>164.04484302777777</v>
      </c>
      <c r="E567" s="9">
        <f t="shared" si="48"/>
        <v>0.18274780555555553</v>
      </c>
      <c r="F567" s="9">
        <f t="shared" si="49"/>
        <v>63.09008259</v>
      </c>
    </row>
    <row r="568" spans="1:6" ht="13.5">
      <c r="A568" s="1" t="s">
        <v>937</v>
      </c>
      <c r="B568" s="2">
        <f t="shared" si="45"/>
        <v>39145</v>
      </c>
      <c r="C568" s="12">
        <f t="shared" si="46"/>
        <v>0.06666666666666667</v>
      </c>
      <c r="D568" s="10">
        <f t="shared" si="47"/>
        <v>164.04901841666666</v>
      </c>
      <c r="E568" s="9">
        <f t="shared" si="48"/>
        <v>0.18236138888888886</v>
      </c>
      <c r="F568" s="9">
        <f t="shared" si="49"/>
        <v>63.09019316</v>
      </c>
    </row>
    <row r="569" spans="1:6" ht="13.5">
      <c r="A569" s="1" t="s">
        <v>938</v>
      </c>
      <c r="B569" s="2">
        <f t="shared" si="45"/>
        <v>39145</v>
      </c>
      <c r="C569" s="12">
        <f t="shared" si="46"/>
        <v>0.06700819672131147</v>
      </c>
      <c r="D569" s="10">
        <f t="shared" si="47"/>
        <v>164.05319375000002</v>
      </c>
      <c r="E569" s="9">
        <f t="shared" si="48"/>
        <v>0.181975</v>
      </c>
      <c r="F569" s="9">
        <f t="shared" si="49"/>
        <v>63.09030371</v>
      </c>
    </row>
    <row r="570" spans="1:6" ht="13.5">
      <c r="A570" s="1" t="s">
        <v>939</v>
      </c>
      <c r="B570" s="2">
        <f t="shared" si="45"/>
        <v>39145</v>
      </c>
      <c r="C570" s="12">
        <f t="shared" si="46"/>
        <v>0.06736111111111111</v>
      </c>
      <c r="D570" s="10">
        <f t="shared" si="47"/>
        <v>164.05736908333336</v>
      </c>
      <c r="E570" s="9">
        <f t="shared" si="48"/>
        <v>0.18158858333333333</v>
      </c>
      <c r="F570" s="9">
        <f t="shared" si="49"/>
        <v>63.09041425</v>
      </c>
    </row>
    <row r="571" spans="1:6" ht="13.5">
      <c r="A571" s="1" t="s">
        <v>940</v>
      </c>
      <c r="B571" s="2">
        <f t="shared" si="45"/>
        <v>39145</v>
      </c>
      <c r="C571" s="12">
        <f t="shared" si="46"/>
        <v>0.06770264116575592</v>
      </c>
      <c r="D571" s="10">
        <f t="shared" si="47"/>
        <v>164.0615444166667</v>
      </c>
      <c r="E571" s="9">
        <f t="shared" si="48"/>
        <v>0.18120216666666666</v>
      </c>
      <c r="F571" s="9">
        <f t="shared" si="49"/>
        <v>63.09052478</v>
      </c>
    </row>
    <row r="572" spans="1:6" ht="13.5">
      <c r="A572" s="1" t="s">
        <v>941</v>
      </c>
      <c r="B572" s="2">
        <f t="shared" si="45"/>
        <v>39145</v>
      </c>
      <c r="C572" s="12">
        <f t="shared" si="46"/>
        <v>0.06805555555555555</v>
      </c>
      <c r="D572" s="10">
        <f t="shared" si="47"/>
        <v>164.06571972222224</v>
      </c>
      <c r="E572" s="9">
        <f t="shared" si="48"/>
        <v>0.18081577777777777</v>
      </c>
      <c r="F572" s="9">
        <f t="shared" si="49"/>
        <v>63.09063531</v>
      </c>
    </row>
    <row r="573" spans="1:6" ht="13.5">
      <c r="A573" s="1" t="s">
        <v>942</v>
      </c>
      <c r="B573" s="2">
        <f t="shared" si="45"/>
        <v>39145</v>
      </c>
      <c r="C573" s="12">
        <f t="shared" si="46"/>
        <v>0.06839708561020036</v>
      </c>
      <c r="D573" s="10">
        <f t="shared" si="47"/>
        <v>164.069895</v>
      </c>
      <c r="E573" s="9">
        <f t="shared" si="48"/>
        <v>0.1804293611111111</v>
      </c>
      <c r="F573" s="9">
        <f t="shared" si="49"/>
        <v>63.09074582</v>
      </c>
    </row>
    <row r="574" spans="1:6" ht="13.5">
      <c r="A574" s="1" t="s">
        <v>943</v>
      </c>
      <c r="B574" s="2">
        <f t="shared" si="45"/>
        <v>39145</v>
      </c>
      <c r="C574" s="12">
        <f t="shared" si="46"/>
        <v>0.06874999999999999</v>
      </c>
      <c r="D574" s="10">
        <f t="shared" si="47"/>
        <v>164.07407027777776</v>
      </c>
      <c r="E574" s="9">
        <f t="shared" si="48"/>
        <v>0.1800429722222222</v>
      </c>
      <c r="F574" s="9">
        <f t="shared" si="49"/>
        <v>63.09085633</v>
      </c>
    </row>
    <row r="575" spans="1:6" ht="13.5">
      <c r="A575" s="1" t="s">
        <v>944</v>
      </c>
      <c r="B575" s="2">
        <f t="shared" si="45"/>
        <v>39145</v>
      </c>
      <c r="C575" s="12">
        <f t="shared" si="46"/>
        <v>0.0690915300546448</v>
      </c>
      <c r="D575" s="10">
        <f t="shared" si="47"/>
        <v>164.07824555555555</v>
      </c>
      <c r="E575" s="9">
        <f t="shared" si="48"/>
        <v>0.17965655555555554</v>
      </c>
      <c r="F575" s="9">
        <f t="shared" si="49"/>
        <v>63.09096683</v>
      </c>
    </row>
    <row r="576" spans="1:6" ht="13.5">
      <c r="A576" s="1" t="s">
        <v>945</v>
      </c>
      <c r="B576" s="2">
        <f t="shared" si="45"/>
        <v>39145</v>
      </c>
      <c r="C576" s="12">
        <f t="shared" si="46"/>
        <v>0.06944444444444443</v>
      </c>
      <c r="D576" s="10">
        <f t="shared" si="47"/>
        <v>164.0824206111111</v>
      </c>
      <c r="E576" s="9">
        <f t="shared" si="48"/>
        <v>0.17927016666666665</v>
      </c>
      <c r="F576" s="9">
        <f t="shared" si="49"/>
        <v>63.09107731</v>
      </c>
    </row>
    <row r="577" spans="1:6" ht="13.5">
      <c r="A577" s="1" t="s">
        <v>949</v>
      </c>
      <c r="B577" s="2">
        <f t="shared" si="45"/>
        <v>39145</v>
      </c>
      <c r="C577" s="12">
        <f t="shared" si="46"/>
        <v>0.06978597449908924</v>
      </c>
      <c r="D577" s="10">
        <f t="shared" si="47"/>
        <v>164.08659583333335</v>
      </c>
      <c r="E577" s="9">
        <f t="shared" si="48"/>
        <v>0.17888374999999998</v>
      </c>
      <c r="F577" s="9">
        <f t="shared" si="49"/>
        <v>63.09118779</v>
      </c>
    </row>
    <row r="578" spans="1:6" ht="13.5">
      <c r="A578" s="1" t="s">
        <v>950</v>
      </c>
      <c r="B578" s="2">
        <f t="shared" si="45"/>
        <v>39145</v>
      </c>
      <c r="C578" s="12">
        <f t="shared" si="46"/>
        <v>0.07013888888888889</v>
      </c>
      <c r="D578" s="10">
        <f t="shared" si="47"/>
        <v>164.09077105555556</v>
      </c>
      <c r="E578" s="9">
        <f t="shared" si="48"/>
        <v>0.1784973611111111</v>
      </c>
      <c r="F578" s="9">
        <f t="shared" si="49"/>
        <v>63.09129826</v>
      </c>
    </row>
    <row r="579" spans="1:6" ht="13.5">
      <c r="A579" s="1" t="s">
        <v>951</v>
      </c>
      <c r="B579" s="2">
        <f t="shared" si="45"/>
        <v>39145</v>
      </c>
      <c r="C579" s="12">
        <f t="shared" si="46"/>
        <v>0.0704804189435337</v>
      </c>
      <c r="D579" s="10">
        <f t="shared" si="47"/>
        <v>164.09494625000002</v>
      </c>
      <c r="E579" s="9">
        <f t="shared" si="48"/>
        <v>0.17811094444444445</v>
      </c>
      <c r="F579" s="9">
        <f t="shared" si="49"/>
        <v>63.09140872</v>
      </c>
    </row>
    <row r="580" spans="1:6" ht="13.5">
      <c r="A580" s="1" t="s">
        <v>952</v>
      </c>
      <c r="B580" s="2">
        <f t="shared" si="45"/>
        <v>39145</v>
      </c>
      <c r="C580" s="12">
        <f t="shared" si="46"/>
        <v>0.07083333333333333</v>
      </c>
      <c r="D580" s="10">
        <f t="shared" si="47"/>
        <v>164.09912144444445</v>
      </c>
      <c r="E580" s="9">
        <f t="shared" si="48"/>
        <v>0.17772455555555555</v>
      </c>
      <c r="F580" s="9">
        <f t="shared" si="49"/>
        <v>63.09151917</v>
      </c>
    </row>
    <row r="581" spans="1:6" ht="13.5">
      <c r="A581" s="1" t="s">
        <v>953</v>
      </c>
      <c r="B581" s="2">
        <f t="shared" si="45"/>
        <v>39145</v>
      </c>
      <c r="C581" s="12">
        <f t="shared" si="46"/>
        <v>0.07117486338797814</v>
      </c>
      <c r="D581" s="10">
        <f t="shared" si="47"/>
        <v>164.10329661111112</v>
      </c>
      <c r="E581" s="9">
        <f t="shared" si="48"/>
        <v>0.17733813888888889</v>
      </c>
      <c r="F581" s="9">
        <f t="shared" si="49"/>
        <v>63.09162962</v>
      </c>
    </row>
    <row r="582" spans="1:6" ht="13.5">
      <c r="A582" s="1" t="s">
        <v>954</v>
      </c>
      <c r="B582" s="2">
        <f t="shared" si="45"/>
        <v>39145</v>
      </c>
      <c r="C582" s="12">
        <f t="shared" si="46"/>
        <v>0.07152777777777779</v>
      </c>
      <c r="D582" s="10">
        <f t="shared" si="47"/>
        <v>164.10747177777776</v>
      </c>
      <c r="E582" s="9">
        <f t="shared" si="48"/>
        <v>0.17695175</v>
      </c>
      <c r="F582" s="9">
        <f t="shared" si="49"/>
        <v>63.09174005</v>
      </c>
    </row>
    <row r="583" spans="1:6" ht="13.5">
      <c r="A583" s="1" t="s">
        <v>955</v>
      </c>
      <c r="B583" s="2">
        <f t="shared" si="45"/>
        <v>39145</v>
      </c>
      <c r="C583" s="12">
        <f t="shared" si="46"/>
        <v>0.07186930783242258</v>
      </c>
      <c r="D583" s="10">
        <f t="shared" si="47"/>
        <v>164.11164691666667</v>
      </c>
      <c r="E583" s="9">
        <f t="shared" si="48"/>
        <v>0.17656533333333332</v>
      </c>
      <c r="F583" s="9">
        <f t="shared" si="49"/>
        <v>63.09185047</v>
      </c>
    </row>
    <row r="584" spans="1:6" ht="13.5">
      <c r="A584" s="1" t="s">
        <v>956</v>
      </c>
      <c r="B584" s="2">
        <f t="shared" si="45"/>
        <v>39145</v>
      </c>
      <c r="C584" s="12">
        <f t="shared" si="46"/>
        <v>0.07222222222222223</v>
      </c>
      <c r="D584" s="10">
        <f t="shared" si="47"/>
        <v>164.11582205555555</v>
      </c>
      <c r="E584" s="9">
        <f t="shared" si="48"/>
        <v>0.17617894444444443</v>
      </c>
      <c r="F584" s="9">
        <f t="shared" si="49"/>
        <v>63.09196089</v>
      </c>
    </row>
    <row r="585" spans="1:6" ht="13.5">
      <c r="A585" s="1" t="s">
        <v>957</v>
      </c>
      <c r="B585" s="2">
        <f t="shared" si="45"/>
        <v>39145</v>
      </c>
      <c r="C585" s="12">
        <f t="shared" si="46"/>
        <v>0.07256375227686702</v>
      </c>
      <c r="D585" s="10">
        <f t="shared" si="47"/>
        <v>164.1199971388889</v>
      </c>
      <c r="E585" s="9">
        <f t="shared" si="48"/>
        <v>0.17579252777777776</v>
      </c>
      <c r="F585" s="9">
        <f t="shared" si="49"/>
        <v>63.09207129</v>
      </c>
    </row>
    <row r="586" spans="1:6" ht="13.5">
      <c r="A586" s="1" t="s">
        <v>958</v>
      </c>
      <c r="B586" s="2">
        <f t="shared" si="45"/>
        <v>39145</v>
      </c>
      <c r="C586" s="12">
        <f t="shared" si="46"/>
        <v>0.07291666666666667</v>
      </c>
      <c r="D586" s="10">
        <f t="shared" si="47"/>
        <v>164.12417225000002</v>
      </c>
      <c r="E586" s="9">
        <f t="shared" si="48"/>
        <v>0.17540613888888887</v>
      </c>
      <c r="F586" s="9">
        <f t="shared" si="49"/>
        <v>63.09218169</v>
      </c>
    </row>
    <row r="587" spans="1:6" ht="13.5">
      <c r="A587" s="1" t="s">
        <v>959</v>
      </c>
      <c r="B587" s="2">
        <f t="shared" si="45"/>
        <v>39145</v>
      </c>
      <c r="C587" s="12">
        <f t="shared" si="46"/>
        <v>0.07325819672131147</v>
      </c>
      <c r="D587" s="10">
        <f t="shared" si="47"/>
        <v>164.12834733333335</v>
      </c>
      <c r="E587" s="9">
        <f t="shared" si="48"/>
        <v>0.17501975</v>
      </c>
      <c r="F587" s="9">
        <f t="shared" si="49"/>
        <v>63.09229208</v>
      </c>
    </row>
    <row r="588" spans="1:6" ht="13.5">
      <c r="A588" s="1" t="s">
        <v>960</v>
      </c>
      <c r="B588" s="2">
        <f t="shared" si="45"/>
        <v>39145</v>
      </c>
      <c r="C588" s="12">
        <f t="shared" si="46"/>
        <v>0.07361111111111111</v>
      </c>
      <c r="D588" s="10">
        <f t="shared" si="47"/>
        <v>164.1325223888889</v>
      </c>
      <c r="E588" s="9">
        <f t="shared" si="48"/>
        <v>0.17463333333333333</v>
      </c>
      <c r="F588" s="9">
        <f t="shared" si="49"/>
        <v>63.09240246</v>
      </c>
    </row>
    <row r="589" spans="1:6" ht="13.5">
      <c r="A589" s="1" t="s">
        <v>961</v>
      </c>
      <c r="B589" s="2">
        <f t="shared" si="45"/>
        <v>39145</v>
      </c>
      <c r="C589" s="12">
        <f t="shared" si="46"/>
        <v>0.07395264116575591</v>
      </c>
      <c r="D589" s="10">
        <f t="shared" si="47"/>
        <v>164.13669744444445</v>
      </c>
      <c r="E589" s="9">
        <f t="shared" si="48"/>
        <v>0.17424694444444444</v>
      </c>
      <c r="F589" s="9">
        <f t="shared" si="49"/>
        <v>63.09251283</v>
      </c>
    </row>
    <row r="590" spans="1:6" ht="13.5">
      <c r="A590" s="1" t="s">
        <v>962</v>
      </c>
      <c r="B590" s="2">
        <f t="shared" si="45"/>
        <v>39145</v>
      </c>
      <c r="C590" s="12">
        <f t="shared" si="46"/>
        <v>0.07430555555555556</v>
      </c>
      <c r="D590" s="10">
        <f t="shared" si="47"/>
        <v>164.1408724722222</v>
      </c>
      <c r="E590" s="9">
        <f t="shared" si="48"/>
        <v>0.17386055555555555</v>
      </c>
      <c r="F590" s="9">
        <f t="shared" si="49"/>
        <v>63.09262319</v>
      </c>
    </row>
    <row r="591" spans="1:6" ht="13.5">
      <c r="A591" s="1" t="s">
        <v>963</v>
      </c>
      <c r="B591" s="2">
        <f t="shared" si="45"/>
        <v>39145</v>
      </c>
      <c r="C591" s="12">
        <f t="shared" si="46"/>
        <v>0.07464708561020035</v>
      </c>
      <c r="D591" s="10">
        <f t="shared" si="47"/>
        <v>164.1450475</v>
      </c>
      <c r="E591" s="9">
        <f t="shared" si="48"/>
        <v>0.17347413888888888</v>
      </c>
      <c r="F591" s="9">
        <f t="shared" si="49"/>
        <v>63.09273354</v>
      </c>
    </row>
    <row r="592" spans="1:6" ht="13.5">
      <c r="A592" s="1" t="s">
        <v>964</v>
      </c>
      <c r="B592" s="2">
        <f t="shared" si="45"/>
        <v>39145</v>
      </c>
      <c r="C592" s="12">
        <f t="shared" si="46"/>
        <v>0.075</v>
      </c>
      <c r="D592" s="10">
        <f t="shared" si="47"/>
        <v>164.14922249999998</v>
      </c>
      <c r="E592" s="9">
        <f t="shared" si="48"/>
        <v>0.17308774999999998</v>
      </c>
      <c r="F592" s="9">
        <f t="shared" si="49"/>
        <v>63.09284388</v>
      </c>
    </row>
    <row r="593" spans="1:6" ht="13.5">
      <c r="A593" s="1" t="s">
        <v>965</v>
      </c>
      <c r="B593" s="2">
        <f t="shared" si="45"/>
        <v>39145</v>
      </c>
      <c r="C593" s="12">
        <f t="shared" si="46"/>
        <v>0.0753415300546448</v>
      </c>
      <c r="D593" s="10">
        <f t="shared" si="47"/>
        <v>164.15339733333334</v>
      </c>
      <c r="E593" s="9">
        <f t="shared" si="48"/>
        <v>0.1727013611111111</v>
      </c>
      <c r="F593" s="9">
        <f t="shared" si="49"/>
        <v>63.09295421</v>
      </c>
    </row>
    <row r="594" spans="1:6" ht="13.5">
      <c r="A594" s="1" t="s">
        <v>966</v>
      </c>
      <c r="B594" s="2">
        <f t="shared" si="45"/>
        <v>39145</v>
      </c>
      <c r="C594" s="12">
        <f t="shared" si="46"/>
        <v>0.07569444444444444</v>
      </c>
      <c r="D594" s="10">
        <f t="shared" si="47"/>
        <v>164.15757230555556</v>
      </c>
      <c r="E594" s="9">
        <f t="shared" si="48"/>
        <v>0.17231494444444442</v>
      </c>
      <c r="F594" s="9">
        <f t="shared" si="49"/>
        <v>63.09306453</v>
      </c>
    </row>
    <row r="595" spans="1:6" ht="13.5">
      <c r="A595" s="1" t="s">
        <v>1043</v>
      </c>
      <c r="B595" s="2">
        <f t="shared" si="45"/>
        <v>39145</v>
      </c>
      <c r="C595" s="12">
        <f t="shared" si="46"/>
        <v>0.07603597449908925</v>
      </c>
      <c r="D595" s="10">
        <f t="shared" si="47"/>
        <v>164.16174725000002</v>
      </c>
      <c r="E595" s="9">
        <f t="shared" si="48"/>
        <v>0.17192855555555556</v>
      </c>
      <c r="F595" s="9">
        <f t="shared" si="49"/>
        <v>63.09317485</v>
      </c>
    </row>
    <row r="596" spans="1:6" ht="13.5">
      <c r="A596" s="1" t="s">
        <v>1044</v>
      </c>
      <c r="B596" s="2">
        <f t="shared" si="45"/>
        <v>39145</v>
      </c>
      <c r="C596" s="12">
        <f t="shared" si="46"/>
        <v>0.0763888888888889</v>
      </c>
      <c r="D596" s="10">
        <f t="shared" si="47"/>
        <v>164.16592222222224</v>
      </c>
      <c r="E596" s="9">
        <f t="shared" si="48"/>
        <v>0.17154216666666666</v>
      </c>
      <c r="F596" s="9">
        <f t="shared" si="49"/>
        <v>63.09328515</v>
      </c>
    </row>
    <row r="597" spans="1:6" ht="13.5">
      <c r="A597" s="1" t="s">
        <v>1045</v>
      </c>
      <c r="B597" s="2">
        <f t="shared" si="45"/>
        <v>39145</v>
      </c>
      <c r="C597" s="12">
        <f t="shared" si="46"/>
        <v>0.0767304189435337</v>
      </c>
      <c r="D597" s="10">
        <f t="shared" si="47"/>
        <v>164.17009713888888</v>
      </c>
      <c r="E597" s="9">
        <f t="shared" si="48"/>
        <v>0.17115577777777777</v>
      </c>
      <c r="F597" s="9">
        <f t="shared" si="49"/>
        <v>63.09339545</v>
      </c>
    </row>
    <row r="598" spans="1:6" ht="13.5">
      <c r="A598" s="1" t="s">
        <v>1046</v>
      </c>
      <c r="B598" s="2">
        <f t="shared" si="45"/>
        <v>39145</v>
      </c>
      <c r="C598" s="12">
        <f t="shared" si="46"/>
        <v>0.07708333333333334</v>
      </c>
      <c r="D598" s="10">
        <f t="shared" si="47"/>
        <v>164.17427205555555</v>
      </c>
      <c r="E598" s="9">
        <f t="shared" si="48"/>
        <v>0.1707693611111111</v>
      </c>
      <c r="F598" s="9">
        <f t="shared" si="49"/>
        <v>63.09350574</v>
      </c>
    </row>
    <row r="599" spans="1:6" ht="13.5">
      <c r="A599" s="1" t="s">
        <v>1047</v>
      </c>
      <c r="B599" s="2">
        <f t="shared" si="45"/>
        <v>39145</v>
      </c>
      <c r="C599" s="12">
        <f t="shared" si="46"/>
        <v>0.07742486338797815</v>
      </c>
      <c r="D599" s="10">
        <f t="shared" si="47"/>
        <v>164.17844697222222</v>
      </c>
      <c r="E599" s="9">
        <f t="shared" si="48"/>
        <v>0.1703829722222222</v>
      </c>
      <c r="F599" s="9">
        <f t="shared" si="49"/>
        <v>63.09361602</v>
      </c>
    </row>
    <row r="600" spans="1:6" ht="13.5">
      <c r="A600" s="1" t="s">
        <v>1048</v>
      </c>
      <c r="B600" s="2">
        <f t="shared" si="45"/>
        <v>39145</v>
      </c>
      <c r="C600" s="12">
        <f t="shared" si="46"/>
        <v>0.07777777777777778</v>
      </c>
      <c r="D600" s="10">
        <f t="shared" si="47"/>
        <v>164.1826218611111</v>
      </c>
      <c r="E600" s="9">
        <f t="shared" si="48"/>
        <v>0.1699965833333333</v>
      </c>
      <c r="F600" s="9">
        <f t="shared" si="49"/>
        <v>63.09372629</v>
      </c>
    </row>
    <row r="601" spans="1:6" ht="13.5">
      <c r="A601" s="1" t="s">
        <v>1049</v>
      </c>
      <c r="B601" s="2">
        <f aca="true" t="shared" si="50" ref="B601:B616">DATE(FIXED(MID(A601,9,4)),FIXED(MID(A601,4,3)),FIXED(MID(A601,1,3)))</f>
        <v>39145</v>
      </c>
      <c r="C601" s="12">
        <f aca="true" t="shared" si="51" ref="C601:C616">(VALUE(MID(A601,14,2))+VALUE(MID(A601,17,2))/60+VALUE(MID(A601,20,5))/3660)/24</f>
        <v>0.07811930783242259</v>
      </c>
      <c r="D601" s="10">
        <f aca="true" t="shared" si="52" ref="D601:D616">VALUE(MID(A601,27,3))+VALUE(MID(A601,31,2))/60+VALUE(MID(A601,34,7))/3600</f>
        <v>164.18679672222223</v>
      </c>
      <c r="E601" s="9">
        <f aca="true" t="shared" si="53" ref="E601:E616">(VALUE(MID(A601,44,2))+VALUE(MID(A601,47,2))/60+VALUE(MID(A601,50,7))/3600)*(IF(MID(A601,43,1)="-",-1,1))</f>
        <v>0.16961019444444445</v>
      </c>
      <c r="F601" s="9">
        <f aca="true" t="shared" si="54" ref="F601:F616">VALUE(MID(A601,60,11))</f>
        <v>63.09383655</v>
      </c>
    </row>
    <row r="602" spans="1:6" ht="13.5">
      <c r="A602" s="1" t="s">
        <v>1050</v>
      </c>
      <c r="B602" s="2">
        <f t="shared" si="50"/>
        <v>39145</v>
      </c>
      <c r="C602" s="12">
        <f t="shared" si="51"/>
        <v>0.07847222222222222</v>
      </c>
      <c r="D602" s="10">
        <f t="shared" si="52"/>
        <v>164.19097158333335</v>
      </c>
      <c r="E602" s="9">
        <f t="shared" si="53"/>
        <v>0.16922380555555555</v>
      </c>
      <c r="F602" s="9">
        <f t="shared" si="54"/>
        <v>63.0939468</v>
      </c>
    </row>
    <row r="603" spans="1:6" ht="13.5">
      <c r="A603" s="1" t="s">
        <v>1051</v>
      </c>
      <c r="B603" s="2">
        <f t="shared" si="50"/>
        <v>39145</v>
      </c>
      <c r="C603" s="12">
        <f t="shared" si="51"/>
        <v>0.07881375227686703</v>
      </c>
      <c r="D603" s="10">
        <f t="shared" si="52"/>
        <v>164.19514641666666</v>
      </c>
      <c r="E603" s="9">
        <f t="shared" si="53"/>
        <v>0.16883741666666666</v>
      </c>
      <c r="F603" s="9">
        <f t="shared" si="54"/>
        <v>63.09405704</v>
      </c>
    </row>
    <row r="604" spans="1:6" ht="13.5">
      <c r="A604" s="1" t="s">
        <v>1052</v>
      </c>
      <c r="B604" s="2">
        <f t="shared" si="50"/>
        <v>39145</v>
      </c>
      <c r="C604" s="12">
        <f t="shared" si="51"/>
        <v>0.07916666666666666</v>
      </c>
      <c r="D604" s="10">
        <f t="shared" si="52"/>
        <v>164.19932125</v>
      </c>
      <c r="E604" s="9">
        <f t="shared" si="53"/>
        <v>0.168451</v>
      </c>
      <c r="F604" s="9">
        <f t="shared" si="54"/>
        <v>63.09416727</v>
      </c>
    </row>
    <row r="605" spans="1:6" ht="13.5">
      <c r="A605" s="1" t="s">
        <v>1053</v>
      </c>
      <c r="B605" s="2">
        <f t="shared" si="50"/>
        <v>39145</v>
      </c>
      <c r="C605" s="12">
        <f t="shared" si="51"/>
        <v>0.07950819672131147</v>
      </c>
      <c r="D605" s="10">
        <f t="shared" si="52"/>
        <v>164.20349605555555</v>
      </c>
      <c r="E605" s="9">
        <f t="shared" si="53"/>
        <v>0.1680646111111111</v>
      </c>
      <c r="F605" s="9">
        <f t="shared" si="54"/>
        <v>63.0942775</v>
      </c>
    </row>
    <row r="606" spans="1:6" ht="13.5">
      <c r="A606" s="1" t="s">
        <v>1054</v>
      </c>
      <c r="B606" s="2">
        <f t="shared" si="50"/>
        <v>39145</v>
      </c>
      <c r="C606" s="12">
        <f t="shared" si="51"/>
        <v>0.0798611111111111</v>
      </c>
      <c r="D606" s="10">
        <f t="shared" si="52"/>
        <v>164.2076708611111</v>
      </c>
      <c r="E606" s="9">
        <f t="shared" si="53"/>
        <v>0.1676782222222222</v>
      </c>
      <c r="F606" s="9">
        <f t="shared" si="54"/>
        <v>63.09438771</v>
      </c>
    </row>
    <row r="607" spans="1:6" ht="13.5">
      <c r="A607" s="1" t="s">
        <v>1055</v>
      </c>
      <c r="B607" s="2">
        <f t="shared" si="50"/>
        <v>39145</v>
      </c>
      <c r="C607" s="12">
        <f t="shared" si="51"/>
        <v>0.08020264116575591</v>
      </c>
      <c r="D607" s="10">
        <f t="shared" si="52"/>
        <v>164.2118456388889</v>
      </c>
      <c r="E607" s="9">
        <f t="shared" si="53"/>
        <v>0.16729183333333333</v>
      </c>
      <c r="F607" s="9">
        <f t="shared" si="54"/>
        <v>63.09449791</v>
      </c>
    </row>
    <row r="608" spans="1:6" ht="13.5">
      <c r="A608" s="1" t="s">
        <v>1056</v>
      </c>
      <c r="B608" s="2">
        <f t="shared" si="50"/>
        <v>39145</v>
      </c>
      <c r="C608" s="12">
        <f t="shared" si="51"/>
        <v>0.08055555555555556</v>
      </c>
      <c r="D608" s="10">
        <f t="shared" si="52"/>
        <v>164.21602041666665</v>
      </c>
      <c r="E608" s="9">
        <f t="shared" si="53"/>
        <v>0.16690544444444444</v>
      </c>
      <c r="F608" s="9">
        <f t="shared" si="54"/>
        <v>63.09460811</v>
      </c>
    </row>
    <row r="609" spans="1:6" ht="13.5">
      <c r="A609" s="1" t="s">
        <v>1057</v>
      </c>
      <c r="B609" s="2">
        <f t="shared" si="50"/>
        <v>39145</v>
      </c>
      <c r="C609" s="12">
        <f t="shared" si="51"/>
        <v>0.08089708561020036</v>
      </c>
      <c r="D609" s="10">
        <f t="shared" si="52"/>
        <v>164.22019516666666</v>
      </c>
      <c r="E609" s="9">
        <f t="shared" si="53"/>
        <v>0.16651905555555555</v>
      </c>
      <c r="F609" s="9">
        <f t="shared" si="54"/>
        <v>63.0947183</v>
      </c>
    </row>
    <row r="610" spans="1:6" ht="13.5">
      <c r="A610" s="1" t="s">
        <v>1058</v>
      </c>
      <c r="B610" s="2">
        <f t="shared" si="50"/>
        <v>39145</v>
      </c>
      <c r="C610" s="12">
        <f t="shared" si="51"/>
        <v>0.08125</v>
      </c>
      <c r="D610" s="10">
        <f t="shared" si="52"/>
        <v>164.22436972222224</v>
      </c>
      <c r="E610" s="9">
        <f t="shared" si="53"/>
        <v>0.16613266666666665</v>
      </c>
      <c r="F610" s="9">
        <f t="shared" si="54"/>
        <v>63.09482847</v>
      </c>
    </row>
    <row r="611" spans="1:6" ht="13.5">
      <c r="A611" s="1" t="s">
        <v>1059</v>
      </c>
      <c r="B611" s="2">
        <f t="shared" si="50"/>
        <v>39145</v>
      </c>
      <c r="C611" s="12">
        <f t="shared" si="51"/>
        <v>0.0815915300546448</v>
      </c>
      <c r="D611" s="10">
        <f t="shared" si="52"/>
        <v>164.22854444444445</v>
      </c>
      <c r="E611" s="9">
        <f t="shared" si="53"/>
        <v>0.16574627777777778</v>
      </c>
      <c r="F611" s="9">
        <f t="shared" si="54"/>
        <v>63.09493864</v>
      </c>
    </row>
    <row r="612" spans="1:6" ht="13.5">
      <c r="A612" s="1" t="s">
        <v>1060</v>
      </c>
      <c r="B612" s="2">
        <f t="shared" si="50"/>
        <v>39145</v>
      </c>
      <c r="C612" s="12">
        <f t="shared" si="51"/>
        <v>0.08194444444444444</v>
      </c>
      <c r="D612" s="10">
        <f t="shared" si="52"/>
        <v>164.23271916666667</v>
      </c>
      <c r="E612" s="9">
        <f t="shared" si="53"/>
        <v>0.1653598888888889</v>
      </c>
      <c r="F612" s="9">
        <f t="shared" si="54"/>
        <v>63.0950488</v>
      </c>
    </row>
    <row r="613" spans="1:6" ht="13.5">
      <c r="A613" s="1" t="s">
        <v>1061</v>
      </c>
      <c r="B613" s="2">
        <f t="shared" si="50"/>
        <v>39145</v>
      </c>
      <c r="C613" s="12">
        <f t="shared" si="51"/>
        <v>0.08228597449908925</v>
      </c>
      <c r="D613" s="10">
        <f t="shared" si="52"/>
        <v>164.2368938611111</v>
      </c>
      <c r="E613" s="9">
        <f t="shared" si="53"/>
        <v>0.1649735</v>
      </c>
      <c r="F613" s="9">
        <f t="shared" si="54"/>
        <v>63.09515895</v>
      </c>
    </row>
    <row r="614" spans="1:6" ht="13.5">
      <c r="A614" s="1" t="s">
        <v>1062</v>
      </c>
      <c r="B614" s="2">
        <f t="shared" si="50"/>
        <v>39145</v>
      </c>
      <c r="C614" s="12">
        <f t="shared" si="51"/>
        <v>0.08263888888888889</v>
      </c>
      <c r="D614" s="10">
        <f t="shared" si="52"/>
        <v>164.24106852777777</v>
      </c>
      <c r="E614" s="9">
        <f t="shared" si="53"/>
        <v>0.1645871111111111</v>
      </c>
      <c r="F614" s="9">
        <f t="shared" si="54"/>
        <v>63.09526909</v>
      </c>
    </row>
    <row r="615" spans="1:6" ht="13.5">
      <c r="A615" s="1" t="s">
        <v>1063</v>
      </c>
      <c r="B615" s="2">
        <f t="shared" si="50"/>
        <v>39145</v>
      </c>
      <c r="C615" s="12">
        <f t="shared" si="51"/>
        <v>0.0829804189435337</v>
      </c>
      <c r="D615" s="10">
        <f t="shared" si="52"/>
        <v>164.24524319444444</v>
      </c>
      <c r="E615" s="9">
        <f t="shared" si="53"/>
        <v>0.1642007222222222</v>
      </c>
      <c r="F615" s="9">
        <f t="shared" si="54"/>
        <v>63.09537922</v>
      </c>
    </row>
    <row r="616" spans="1:6" ht="13.5">
      <c r="A616" s="1" t="s">
        <v>1064</v>
      </c>
      <c r="B616" s="2">
        <f t="shared" si="50"/>
        <v>39145</v>
      </c>
      <c r="C616" s="12">
        <f t="shared" si="51"/>
        <v>0.08333333333333333</v>
      </c>
      <c r="D616" s="10">
        <f t="shared" si="52"/>
        <v>164.24941783333333</v>
      </c>
      <c r="E616" s="9">
        <f t="shared" si="53"/>
        <v>0.16381433333333334</v>
      </c>
      <c r="F616" s="9">
        <f t="shared" si="54"/>
        <v>63.09548934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16"/>
  <sheetViews>
    <sheetView zoomScale="85" zoomScaleNormal="85" workbookViewId="0" topLeftCell="A1">
      <selection activeCell="H15" sqref="H15"/>
    </sheetView>
  </sheetViews>
  <sheetFormatPr defaultColWidth="12" defaultRowHeight="12.75"/>
  <cols>
    <col min="1" max="1" width="135" style="3" customWidth="1"/>
    <col min="2" max="2" width="11.33203125" style="2" customWidth="1"/>
    <col min="3" max="3" width="9.83203125" style="12" customWidth="1"/>
    <col min="4" max="4" width="12" style="10" customWidth="1"/>
    <col min="5" max="5" width="10" style="9" customWidth="1"/>
    <col min="6" max="6" width="11.33203125" style="8" customWidth="1"/>
  </cols>
  <sheetData>
    <row r="1" ht="13.5">
      <c r="A1" s="1" t="s">
        <v>1217</v>
      </c>
    </row>
    <row r="2" ht="13.5">
      <c r="A2" s="1" t="s">
        <v>912</v>
      </c>
    </row>
    <row r="3" spans="1:2" ht="13.5">
      <c r="A3" s="1" t="s">
        <v>913</v>
      </c>
      <c r="B3" s="11"/>
    </row>
    <row r="4" ht="13.5">
      <c r="A4" s="1" t="s">
        <v>914</v>
      </c>
    </row>
    <row r="5" spans="1:2" ht="13.5">
      <c r="A5" s="1" t="s">
        <v>918</v>
      </c>
      <c r="B5" s="11"/>
    </row>
    <row r="6" ht="13.5">
      <c r="A6" s="1" t="s">
        <v>916</v>
      </c>
    </row>
    <row r="7" spans="1:2" ht="13.5">
      <c r="A7" s="1" t="s">
        <v>1218</v>
      </c>
      <c r="B7" s="11"/>
    </row>
    <row r="8" ht="13.5">
      <c r="A8" s="1" t="s">
        <v>919</v>
      </c>
    </row>
    <row r="9" spans="1:2" ht="13.5">
      <c r="A9" s="1" t="s">
        <v>905</v>
      </c>
      <c r="B9" s="15"/>
    </row>
    <row r="10" ht="13.5">
      <c r="A10" s="1" t="s">
        <v>914</v>
      </c>
    </row>
    <row r="11" ht="13.5">
      <c r="A11" s="1" t="s">
        <v>913</v>
      </c>
    </row>
    <row r="12" ht="13.5">
      <c r="A12" s="1" t="s">
        <v>914</v>
      </c>
    </row>
    <row r="13" spans="1:6" s="4" customFormat="1" ht="13.5">
      <c r="A13" s="1" t="s">
        <v>906</v>
      </c>
      <c r="B13" s="6" t="s">
        <v>909</v>
      </c>
      <c r="C13" s="13" t="s">
        <v>917</v>
      </c>
      <c r="D13" s="5" t="s">
        <v>899</v>
      </c>
      <c r="E13" s="5" t="s">
        <v>900</v>
      </c>
      <c r="F13" s="58" t="s">
        <v>191</v>
      </c>
    </row>
    <row r="14" spans="1:6" s="4" customFormat="1" ht="13.5">
      <c r="A14" s="1" t="s">
        <v>907</v>
      </c>
      <c r="B14" s="7"/>
      <c r="C14" s="14"/>
      <c r="D14" s="5" t="s">
        <v>911</v>
      </c>
      <c r="E14" s="5" t="s">
        <v>911</v>
      </c>
      <c r="F14" s="58" t="s">
        <v>193</v>
      </c>
    </row>
    <row r="15" ht="13.5">
      <c r="A15" s="1" t="s">
        <v>914</v>
      </c>
    </row>
    <row r="16" spans="1:6" ht="13.5">
      <c r="A16" s="1" t="s">
        <v>336</v>
      </c>
      <c r="B16" s="2">
        <f aca="true" t="shared" si="0" ref="B16:B24">DATE(FIXED(MID(A16,9,4)),FIXED(MID(A16,4,3)),FIXED(MID(A16,1,3)))</f>
        <v>39144</v>
      </c>
      <c r="C16" s="12">
        <f aca="true" t="shared" si="1" ref="C16:C24">(VALUE(MID(A16,14,2))+VALUE(MID(A16,17,2))/60+VALUE(MID(A16,20,5))/3660)/24</f>
        <v>0.875</v>
      </c>
      <c r="D16" s="10">
        <f aca="true" t="shared" si="2" ref="D16:D24">VALUE(MID(A16,27,3))+VALUE(MID(A16,31,2))/60+VALUE(MID(A16,34,7))/3600-180</f>
        <v>162.7989523888889</v>
      </c>
      <c r="E16" s="9">
        <f aca="true" t="shared" si="3" ref="E16:E24">-((VALUE(MID(A16,44,2))+VALUE(MID(A16,47,2))/60+VALUE(MID(A16,50,7))/3600)*(IF(MID(A16,43,1)="-",-1,1)))</f>
        <v>-0.00021727777777777777</v>
      </c>
      <c r="F16" s="8">
        <f aca="true" t="shared" si="4" ref="F16:F24">VALUE(MID(A16,60,11))</f>
        <v>0.99136394</v>
      </c>
    </row>
    <row r="17" spans="1:6" ht="13.5">
      <c r="A17" s="1" t="s">
        <v>337</v>
      </c>
      <c r="B17" s="2">
        <f t="shared" si="0"/>
        <v>39144</v>
      </c>
      <c r="C17" s="12">
        <f t="shared" si="1"/>
        <v>0.8753415300546448</v>
      </c>
      <c r="D17" s="10">
        <f t="shared" si="2"/>
        <v>162.79930038888892</v>
      </c>
      <c r="E17" s="9">
        <f t="shared" si="3"/>
        <v>-0.00021725</v>
      </c>
      <c r="F17" s="8">
        <f t="shared" si="4"/>
        <v>0.99136403</v>
      </c>
    </row>
    <row r="18" spans="1:6" ht="13.5">
      <c r="A18" s="1" t="s">
        <v>338</v>
      </c>
      <c r="B18" s="2">
        <f t="shared" si="0"/>
        <v>39144</v>
      </c>
      <c r="C18" s="12">
        <f t="shared" si="1"/>
        <v>0.8756944444444444</v>
      </c>
      <c r="D18" s="10">
        <f t="shared" si="2"/>
        <v>162.79964841666668</v>
      </c>
      <c r="E18" s="9">
        <f t="shared" si="3"/>
        <v>-0.00021725</v>
      </c>
      <c r="F18" s="8">
        <f t="shared" si="4"/>
        <v>0.99136412</v>
      </c>
    </row>
    <row r="19" spans="1:6" ht="13.5">
      <c r="A19" s="1" t="s">
        <v>339</v>
      </c>
      <c r="B19" s="2">
        <f t="shared" si="0"/>
        <v>39144</v>
      </c>
      <c r="C19" s="12">
        <f t="shared" si="1"/>
        <v>0.8760359744990892</v>
      </c>
      <c r="D19" s="10">
        <f t="shared" si="2"/>
        <v>162.79999641666672</v>
      </c>
      <c r="E19" s="9">
        <f t="shared" si="3"/>
        <v>-0.00021722222222222222</v>
      </c>
      <c r="F19" s="8">
        <f t="shared" si="4"/>
        <v>0.9913642</v>
      </c>
    </row>
    <row r="20" spans="1:6" ht="13.5">
      <c r="A20" s="1" t="s">
        <v>340</v>
      </c>
      <c r="B20" s="2">
        <f t="shared" si="0"/>
        <v>39144</v>
      </c>
      <c r="C20" s="12">
        <f t="shared" si="1"/>
        <v>0.876388888888889</v>
      </c>
      <c r="D20" s="10">
        <f t="shared" si="2"/>
        <v>162.80034444444448</v>
      </c>
      <c r="E20" s="9">
        <f t="shared" si="3"/>
        <v>-0.00021719444444444444</v>
      </c>
      <c r="F20" s="8">
        <f t="shared" si="4"/>
        <v>0.99136429</v>
      </c>
    </row>
    <row r="21" spans="1:6" ht="13.5">
      <c r="A21" s="1" t="s">
        <v>341</v>
      </c>
      <c r="B21" s="2">
        <f t="shared" si="0"/>
        <v>39144</v>
      </c>
      <c r="C21" s="12">
        <f t="shared" si="1"/>
        <v>0.8767304189435338</v>
      </c>
      <c r="D21" s="10">
        <f t="shared" si="2"/>
        <v>162.80069244444445</v>
      </c>
      <c r="E21" s="9">
        <f t="shared" si="3"/>
        <v>-0.00021719444444444444</v>
      </c>
      <c r="F21" s="8">
        <f t="shared" si="4"/>
        <v>0.99136437</v>
      </c>
    </row>
    <row r="22" spans="1:6" ht="13.5">
      <c r="A22" s="1" t="s">
        <v>342</v>
      </c>
      <c r="B22" s="2">
        <f t="shared" si="0"/>
        <v>39144</v>
      </c>
      <c r="C22" s="12">
        <f t="shared" si="1"/>
        <v>0.8770833333333333</v>
      </c>
      <c r="D22" s="10">
        <f t="shared" si="2"/>
        <v>162.8010404722222</v>
      </c>
      <c r="E22" s="9">
        <f t="shared" si="3"/>
        <v>-0.00021716666666666667</v>
      </c>
      <c r="F22" s="8">
        <f t="shared" si="4"/>
        <v>0.99136446</v>
      </c>
    </row>
    <row r="23" spans="1:6" ht="13.5">
      <c r="A23" s="1" t="s">
        <v>343</v>
      </c>
      <c r="B23" s="2">
        <f t="shared" si="0"/>
        <v>39144</v>
      </c>
      <c r="C23" s="12">
        <f t="shared" si="1"/>
        <v>0.8774248633879781</v>
      </c>
      <c r="D23" s="10">
        <f t="shared" si="2"/>
        <v>162.80138847222224</v>
      </c>
      <c r="E23" s="9">
        <f t="shared" si="3"/>
        <v>-0.00021716666666666667</v>
      </c>
      <c r="F23" s="8">
        <f t="shared" si="4"/>
        <v>0.99136455</v>
      </c>
    </row>
    <row r="24" spans="1:6" ht="13.5">
      <c r="A24" s="1" t="s">
        <v>344</v>
      </c>
      <c r="B24" s="2">
        <f t="shared" si="0"/>
        <v>39144</v>
      </c>
      <c r="C24" s="12">
        <f t="shared" si="1"/>
        <v>0.8777777777777778</v>
      </c>
      <c r="D24" s="10">
        <f t="shared" si="2"/>
        <v>162.8017365</v>
      </c>
      <c r="E24" s="9">
        <f t="shared" si="3"/>
        <v>-0.00021713888888888887</v>
      </c>
      <c r="F24" s="8">
        <f t="shared" si="4"/>
        <v>0.99136463</v>
      </c>
    </row>
    <row r="25" spans="1:6" ht="13.5">
      <c r="A25" s="1" t="s">
        <v>345</v>
      </c>
      <c r="B25" s="2">
        <f aca="true" t="shared" si="5" ref="B25:B88">DATE(FIXED(MID(A25,9,4)),FIXED(MID(A25,4,3)),FIXED(MID(A25,1,3)))</f>
        <v>39144</v>
      </c>
      <c r="C25" s="12">
        <f aca="true" t="shared" si="6" ref="C25:C88">(VALUE(MID(A25,14,2))+VALUE(MID(A25,17,2))/60+VALUE(MID(A25,20,5))/3660)/24</f>
        <v>0.8781193078324225</v>
      </c>
      <c r="D25" s="10">
        <f aca="true" t="shared" si="7" ref="D25:D88">VALUE(MID(A25,27,3))+VALUE(MID(A25,31,2))/60+VALUE(MID(A25,34,7))/3600-180</f>
        <v>162.80208450000003</v>
      </c>
      <c r="E25" s="9">
        <f aca="true" t="shared" si="8" ref="E25:E88">-((VALUE(MID(A25,44,2))+VALUE(MID(A25,47,2))/60+VALUE(MID(A25,50,7))/3600)*(IF(MID(A25,43,1)="-",-1,1)))</f>
        <v>-0.0002171111111111111</v>
      </c>
      <c r="F25" s="8">
        <f aca="true" t="shared" si="9" ref="F25:F88">VALUE(MID(A25,60,11))</f>
        <v>0.99136472</v>
      </c>
    </row>
    <row r="26" spans="1:6" ht="13.5">
      <c r="A26" s="1" t="s">
        <v>346</v>
      </c>
      <c r="B26" s="2">
        <f t="shared" si="5"/>
        <v>39144</v>
      </c>
      <c r="C26" s="12">
        <f t="shared" si="6"/>
        <v>0.8784722222222222</v>
      </c>
      <c r="D26" s="10">
        <f t="shared" si="7"/>
        <v>162.8024325277778</v>
      </c>
      <c r="E26" s="9">
        <f t="shared" si="8"/>
        <v>-0.0002171111111111111</v>
      </c>
      <c r="F26" s="8">
        <f t="shared" si="9"/>
        <v>0.99136481</v>
      </c>
    </row>
    <row r="27" spans="1:6" ht="13.5">
      <c r="A27" s="1" t="s">
        <v>347</v>
      </c>
      <c r="B27" s="2">
        <f t="shared" si="5"/>
        <v>39144</v>
      </c>
      <c r="C27" s="12">
        <f t="shared" si="6"/>
        <v>0.878813752276867</v>
      </c>
      <c r="D27" s="10">
        <f t="shared" si="7"/>
        <v>162.80278052777777</v>
      </c>
      <c r="E27" s="9">
        <f t="shared" si="8"/>
        <v>-0.00021708333333333332</v>
      </c>
      <c r="F27" s="8">
        <f t="shared" si="9"/>
        <v>0.99136489</v>
      </c>
    </row>
    <row r="28" spans="1:6" ht="13.5">
      <c r="A28" s="1" t="s">
        <v>348</v>
      </c>
      <c r="B28" s="2">
        <f t="shared" si="5"/>
        <v>39144</v>
      </c>
      <c r="C28" s="12">
        <f t="shared" si="6"/>
        <v>0.8791666666666668</v>
      </c>
      <c r="D28" s="10">
        <f t="shared" si="7"/>
        <v>162.8031285555556</v>
      </c>
      <c r="E28" s="9">
        <f t="shared" si="8"/>
        <v>-0.00021705555555555554</v>
      </c>
      <c r="F28" s="8">
        <f t="shared" si="9"/>
        <v>0.99136498</v>
      </c>
    </row>
    <row r="29" spans="1:6" ht="13.5">
      <c r="A29" s="1" t="s">
        <v>349</v>
      </c>
      <c r="B29" s="2">
        <f t="shared" si="5"/>
        <v>39144</v>
      </c>
      <c r="C29" s="12">
        <f t="shared" si="6"/>
        <v>0.8795081967213115</v>
      </c>
      <c r="D29" s="10">
        <f t="shared" si="7"/>
        <v>162.80347655555556</v>
      </c>
      <c r="E29" s="9">
        <f t="shared" si="8"/>
        <v>-0.00021705555555555554</v>
      </c>
      <c r="F29" s="8">
        <f t="shared" si="9"/>
        <v>0.99136506</v>
      </c>
    </row>
    <row r="30" spans="1:6" ht="13.5">
      <c r="A30" s="1" t="s">
        <v>350</v>
      </c>
      <c r="B30" s="2">
        <f t="shared" si="5"/>
        <v>39144</v>
      </c>
      <c r="C30" s="12">
        <f t="shared" si="6"/>
        <v>0.8798611111111111</v>
      </c>
      <c r="D30" s="10">
        <f t="shared" si="7"/>
        <v>162.80382458333332</v>
      </c>
      <c r="E30" s="9">
        <f t="shared" si="8"/>
        <v>-0.00021702777777777776</v>
      </c>
      <c r="F30" s="8">
        <f t="shared" si="9"/>
        <v>0.99136515</v>
      </c>
    </row>
    <row r="31" spans="1:6" ht="13.5">
      <c r="A31" s="1" t="s">
        <v>351</v>
      </c>
      <c r="B31" s="2">
        <f t="shared" si="5"/>
        <v>39144</v>
      </c>
      <c r="C31" s="12">
        <f t="shared" si="6"/>
        <v>0.8802026411657559</v>
      </c>
      <c r="D31" s="10">
        <f t="shared" si="7"/>
        <v>162.80417258333335</v>
      </c>
      <c r="E31" s="9">
        <f t="shared" si="8"/>
        <v>-0.000217</v>
      </c>
      <c r="F31" s="8">
        <f t="shared" si="9"/>
        <v>0.99136524</v>
      </c>
    </row>
    <row r="32" spans="1:6" ht="13.5">
      <c r="A32" s="1" t="s">
        <v>352</v>
      </c>
      <c r="B32" s="2">
        <f t="shared" si="5"/>
        <v>39144</v>
      </c>
      <c r="C32" s="12">
        <f t="shared" si="6"/>
        <v>0.8805555555555555</v>
      </c>
      <c r="D32" s="10">
        <f t="shared" si="7"/>
        <v>162.80452061111112</v>
      </c>
      <c r="E32" s="9">
        <f t="shared" si="8"/>
        <v>-0.000217</v>
      </c>
      <c r="F32" s="8">
        <f t="shared" si="9"/>
        <v>0.99136532</v>
      </c>
    </row>
    <row r="33" spans="1:6" ht="13.5">
      <c r="A33" s="1" t="s">
        <v>353</v>
      </c>
      <c r="B33" s="2">
        <f t="shared" si="5"/>
        <v>39144</v>
      </c>
      <c r="C33" s="12">
        <f t="shared" si="6"/>
        <v>0.8808970856102003</v>
      </c>
      <c r="D33" s="10">
        <f t="shared" si="7"/>
        <v>162.80486861111115</v>
      </c>
      <c r="E33" s="9">
        <f t="shared" si="8"/>
        <v>-0.00021697222222222221</v>
      </c>
      <c r="F33" s="8">
        <f t="shared" si="9"/>
        <v>0.99136541</v>
      </c>
    </row>
    <row r="34" spans="1:6" ht="13.5">
      <c r="A34" s="1" t="s">
        <v>354</v>
      </c>
      <c r="B34" s="2">
        <f t="shared" si="5"/>
        <v>39144</v>
      </c>
      <c r="C34" s="12">
        <f t="shared" si="6"/>
        <v>0.88125</v>
      </c>
      <c r="D34" s="10">
        <f t="shared" si="7"/>
        <v>162.8052166388889</v>
      </c>
      <c r="E34" s="9">
        <f t="shared" si="8"/>
        <v>-0.00021694444444444447</v>
      </c>
      <c r="F34" s="8">
        <f t="shared" si="9"/>
        <v>0.99136549</v>
      </c>
    </row>
    <row r="35" spans="1:6" ht="13.5">
      <c r="A35" s="1" t="s">
        <v>355</v>
      </c>
      <c r="B35" s="2">
        <f t="shared" si="5"/>
        <v>39144</v>
      </c>
      <c r="C35" s="12">
        <f t="shared" si="6"/>
        <v>0.8815915300546447</v>
      </c>
      <c r="D35" s="10">
        <f t="shared" si="7"/>
        <v>162.80556463888888</v>
      </c>
      <c r="E35" s="9">
        <f t="shared" si="8"/>
        <v>-0.00021694444444444447</v>
      </c>
      <c r="F35" s="8">
        <f t="shared" si="9"/>
        <v>0.99136558</v>
      </c>
    </row>
    <row r="36" spans="1:6" ht="13.5">
      <c r="A36" s="1" t="s">
        <v>356</v>
      </c>
      <c r="B36" s="2">
        <f t="shared" si="5"/>
        <v>39144</v>
      </c>
      <c r="C36" s="12">
        <f t="shared" si="6"/>
        <v>0.8819444444444445</v>
      </c>
      <c r="D36" s="10">
        <f t="shared" si="7"/>
        <v>162.8059126666667</v>
      </c>
      <c r="E36" s="9">
        <f t="shared" si="8"/>
        <v>-0.0002169166666666667</v>
      </c>
      <c r="F36" s="8">
        <f t="shared" si="9"/>
        <v>0.99136567</v>
      </c>
    </row>
    <row r="37" spans="1:6" ht="13.5">
      <c r="A37" s="1" t="s">
        <v>357</v>
      </c>
      <c r="B37" s="2">
        <f t="shared" si="5"/>
        <v>39144</v>
      </c>
      <c r="C37" s="12">
        <f t="shared" si="6"/>
        <v>0.8822859744990893</v>
      </c>
      <c r="D37" s="10">
        <f t="shared" si="7"/>
        <v>162.80626066666667</v>
      </c>
      <c r="E37" s="9">
        <f t="shared" si="8"/>
        <v>-0.00021688888888888891</v>
      </c>
      <c r="F37" s="8">
        <f t="shared" si="9"/>
        <v>0.99136575</v>
      </c>
    </row>
    <row r="38" spans="1:6" ht="13.5">
      <c r="A38" s="1" t="s">
        <v>358</v>
      </c>
      <c r="B38" s="2">
        <f t="shared" si="5"/>
        <v>39144</v>
      </c>
      <c r="C38" s="12">
        <f t="shared" si="6"/>
        <v>0.8826388888888889</v>
      </c>
      <c r="D38" s="10">
        <f t="shared" si="7"/>
        <v>162.8066086666667</v>
      </c>
      <c r="E38" s="9">
        <f t="shared" si="8"/>
        <v>-0.00021688888888888891</v>
      </c>
      <c r="F38" s="8">
        <f t="shared" si="9"/>
        <v>0.99136584</v>
      </c>
    </row>
    <row r="39" spans="1:6" ht="13.5">
      <c r="A39" s="1" t="s">
        <v>359</v>
      </c>
      <c r="B39" s="2">
        <f t="shared" si="5"/>
        <v>39144</v>
      </c>
      <c r="C39" s="12">
        <f t="shared" si="6"/>
        <v>0.8829804189435336</v>
      </c>
      <c r="D39" s="10">
        <f t="shared" si="7"/>
        <v>162.80695669444447</v>
      </c>
      <c r="E39" s="9">
        <f t="shared" si="8"/>
        <v>-0.00021686111111111108</v>
      </c>
      <c r="F39" s="8">
        <f t="shared" si="9"/>
        <v>0.99136593</v>
      </c>
    </row>
    <row r="40" spans="1:6" ht="13.5">
      <c r="A40" s="1" t="s">
        <v>360</v>
      </c>
      <c r="B40" s="2">
        <f t="shared" si="5"/>
        <v>39144</v>
      </c>
      <c r="C40" s="12">
        <f t="shared" si="6"/>
        <v>0.8833333333333333</v>
      </c>
      <c r="D40" s="10">
        <f t="shared" si="7"/>
        <v>162.80730469444444</v>
      </c>
      <c r="E40" s="9">
        <f t="shared" si="8"/>
        <v>-0.0002168333333333333</v>
      </c>
      <c r="F40" s="8">
        <f t="shared" si="9"/>
        <v>0.99136601</v>
      </c>
    </row>
    <row r="41" spans="1:6" ht="13.5">
      <c r="A41" s="1" t="s">
        <v>361</v>
      </c>
      <c r="B41" s="2">
        <f t="shared" si="5"/>
        <v>39144</v>
      </c>
      <c r="C41" s="12">
        <f t="shared" si="6"/>
        <v>0.8836748633879781</v>
      </c>
      <c r="D41" s="10">
        <f t="shared" si="7"/>
        <v>162.80765272222226</v>
      </c>
      <c r="E41" s="9">
        <f t="shared" si="8"/>
        <v>-0.0002168333333333333</v>
      </c>
      <c r="F41" s="8">
        <f t="shared" si="9"/>
        <v>0.9913661</v>
      </c>
    </row>
    <row r="42" spans="1:6" ht="13.5">
      <c r="A42" s="1" t="s">
        <v>362</v>
      </c>
      <c r="B42" s="2">
        <f t="shared" si="5"/>
        <v>39144</v>
      </c>
      <c r="C42" s="12">
        <f t="shared" si="6"/>
        <v>0.8840277777777777</v>
      </c>
      <c r="D42" s="10">
        <f t="shared" si="7"/>
        <v>162.80800072222223</v>
      </c>
      <c r="E42" s="9">
        <f t="shared" si="8"/>
        <v>-0.00021680555555555556</v>
      </c>
      <c r="F42" s="8">
        <f t="shared" si="9"/>
        <v>0.99136618</v>
      </c>
    </row>
    <row r="43" spans="1:6" ht="13.5">
      <c r="A43" s="1" t="s">
        <v>363</v>
      </c>
      <c r="B43" s="2">
        <f t="shared" si="5"/>
        <v>39144</v>
      </c>
      <c r="C43" s="12">
        <f t="shared" si="6"/>
        <v>0.8843693078324225</v>
      </c>
      <c r="D43" s="10">
        <f t="shared" si="7"/>
        <v>162.80834875</v>
      </c>
      <c r="E43" s="9">
        <f t="shared" si="8"/>
        <v>-0.00021680555555555556</v>
      </c>
      <c r="F43" s="8">
        <f t="shared" si="9"/>
        <v>0.99136627</v>
      </c>
    </row>
    <row r="44" spans="1:6" ht="13.5">
      <c r="A44" s="1" t="s">
        <v>364</v>
      </c>
      <c r="B44" s="2">
        <f t="shared" si="5"/>
        <v>39144</v>
      </c>
      <c r="C44" s="12">
        <f t="shared" si="6"/>
        <v>0.8847222222222223</v>
      </c>
      <c r="D44" s="10">
        <f t="shared" si="7"/>
        <v>162.80869675000002</v>
      </c>
      <c r="E44" s="9">
        <f t="shared" si="8"/>
        <v>-0.00021677777777777779</v>
      </c>
      <c r="F44" s="8">
        <f t="shared" si="9"/>
        <v>0.99136636</v>
      </c>
    </row>
    <row r="45" spans="1:6" ht="13.5">
      <c r="A45" s="1" t="s">
        <v>365</v>
      </c>
      <c r="B45" s="2">
        <f t="shared" si="5"/>
        <v>39144</v>
      </c>
      <c r="C45" s="12">
        <f t="shared" si="6"/>
        <v>0.8850637522768671</v>
      </c>
      <c r="D45" s="10">
        <f t="shared" si="7"/>
        <v>162.80904477777779</v>
      </c>
      <c r="E45" s="9">
        <f t="shared" si="8"/>
        <v>-0.00021675</v>
      </c>
      <c r="F45" s="8">
        <f t="shared" si="9"/>
        <v>0.99136644</v>
      </c>
    </row>
    <row r="46" spans="1:6" ht="13.5">
      <c r="A46" s="1" t="s">
        <v>366</v>
      </c>
      <c r="B46" s="2">
        <f t="shared" si="5"/>
        <v>39144</v>
      </c>
      <c r="C46" s="12">
        <f t="shared" si="6"/>
        <v>0.8854166666666666</v>
      </c>
      <c r="D46" s="10">
        <f t="shared" si="7"/>
        <v>162.80939277777782</v>
      </c>
      <c r="E46" s="9">
        <f t="shared" si="8"/>
        <v>-0.00021675</v>
      </c>
      <c r="F46" s="8">
        <f t="shared" si="9"/>
        <v>0.99136653</v>
      </c>
    </row>
    <row r="47" spans="1:6" ht="13.5">
      <c r="A47" s="1" t="s">
        <v>367</v>
      </c>
      <c r="B47" s="2">
        <f t="shared" si="5"/>
        <v>39144</v>
      </c>
      <c r="C47" s="12">
        <f t="shared" si="6"/>
        <v>0.8857581967213114</v>
      </c>
      <c r="D47" s="10">
        <f t="shared" si="7"/>
        <v>162.80974080555558</v>
      </c>
      <c r="E47" s="9">
        <f t="shared" si="8"/>
        <v>-0.00021672222222222223</v>
      </c>
      <c r="F47" s="8">
        <f t="shared" si="9"/>
        <v>0.99136662</v>
      </c>
    </row>
    <row r="48" spans="1:6" ht="13.5">
      <c r="A48" s="1" t="s">
        <v>368</v>
      </c>
      <c r="B48" s="2">
        <f t="shared" si="5"/>
        <v>39144</v>
      </c>
      <c r="C48" s="12">
        <f t="shared" si="6"/>
        <v>0.8861111111111111</v>
      </c>
      <c r="D48" s="10">
        <f t="shared" si="7"/>
        <v>162.81008880555555</v>
      </c>
      <c r="E48" s="9">
        <f t="shared" si="8"/>
        <v>-0.00021669444444444446</v>
      </c>
      <c r="F48" s="8">
        <f t="shared" si="9"/>
        <v>0.9913667</v>
      </c>
    </row>
    <row r="49" spans="1:6" ht="13.5">
      <c r="A49" s="1" t="s">
        <v>369</v>
      </c>
      <c r="B49" s="2">
        <f t="shared" si="5"/>
        <v>39144</v>
      </c>
      <c r="C49" s="12">
        <f t="shared" si="6"/>
        <v>0.8864526411657558</v>
      </c>
      <c r="D49" s="10">
        <f t="shared" si="7"/>
        <v>162.81043680555558</v>
      </c>
      <c r="E49" s="9">
        <f t="shared" si="8"/>
        <v>-0.00021669444444444446</v>
      </c>
      <c r="F49" s="8">
        <f t="shared" si="9"/>
        <v>0.99136679</v>
      </c>
    </row>
    <row r="50" spans="1:6" ht="13.5">
      <c r="A50" s="1" t="s">
        <v>370</v>
      </c>
      <c r="B50" s="2">
        <f t="shared" si="5"/>
        <v>39144</v>
      </c>
      <c r="C50" s="12">
        <f t="shared" si="6"/>
        <v>0.8868055555555556</v>
      </c>
      <c r="D50" s="10">
        <f t="shared" si="7"/>
        <v>162.81078483333334</v>
      </c>
      <c r="E50" s="9">
        <f t="shared" si="8"/>
        <v>-0.00021666666666666668</v>
      </c>
      <c r="F50" s="8">
        <f t="shared" si="9"/>
        <v>0.99136687</v>
      </c>
    </row>
    <row r="51" spans="1:6" ht="13.5">
      <c r="A51" s="1" t="s">
        <v>371</v>
      </c>
      <c r="B51" s="2">
        <f t="shared" si="5"/>
        <v>39144</v>
      </c>
      <c r="C51" s="12">
        <f t="shared" si="6"/>
        <v>0.8871470856102004</v>
      </c>
      <c r="D51" s="10">
        <f t="shared" si="7"/>
        <v>162.81113283333332</v>
      </c>
      <c r="E51" s="9">
        <f t="shared" si="8"/>
        <v>-0.0002166388888888889</v>
      </c>
      <c r="F51" s="8">
        <f t="shared" si="9"/>
        <v>0.99136696</v>
      </c>
    </row>
    <row r="52" spans="1:6" ht="13.5">
      <c r="A52" s="1" t="s">
        <v>372</v>
      </c>
      <c r="B52" s="2">
        <f t="shared" si="5"/>
        <v>39144</v>
      </c>
      <c r="C52" s="12">
        <f t="shared" si="6"/>
        <v>0.8875000000000001</v>
      </c>
      <c r="D52" s="10">
        <f t="shared" si="7"/>
        <v>162.81148086111114</v>
      </c>
      <c r="E52" s="9">
        <f t="shared" si="8"/>
        <v>-0.0002166388888888889</v>
      </c>
      <c r="F52" s="8">
        <f t="shared" si="9"/>
        <v>0.99136705</v>
      </c>
    </row>
    <row r="53" spans="1:6" ht="13.5">
      <c r="A53" s="1" t="s">
        <v>373</v>
      </c>
      <c r="B53" s="2">
        <f t="shared" si="5"/>
        <v>39144</v>
      </c>
      <c r="C53" s="12">
        <f t="shared" si="6"/>
        <v>0.8878415300546448</v>
      </c>
      <c r="D53" s="10">
        <f t="shared" si="7"/>
        <v>162.8118288611111</v>
      </c>
      <c r="E53" s="9">
        <f t="shared" si="8"/>
        <v>-0.00021661111111111113</v>
      </c>
      <c r="F53" s="8">
        <f t="shared" si="9"/>
        <v>0.99136713</v>
      </c>
    </row>
    <row r="54" spans="1:6" ht="13.5">
      <c r="A54" s="1" t="s">
        <v>374</v>
      </c>
      <c r="B54" s="2">
        <f t="shared" si="5"/>
        <v>39144</v>
      </c>
      <c r="C54" s="12">
        <f t="shared" si="6"/>
        <v>0.8881944444444444</v>
      </c>
      <c r="D54" s="10">
        <f t="shared" si="7"/>
        <v>162.81217688888893</v>
      </c>
      <c r="E54" s="9">
        <f t="shared" si="8"/>
        <v>-0.00021658333333333333</v>
      </c>
      <c r="F54" s="8">
        <f t="shared" si="9"/>
        <v>0.99136722</v>
      </c>
    </row>
    <row r="55" spans="1:6" ht="13.5">
      <c r="A55" s="1" t="s">
        <v>375</v>
      </c>
      <c r="B55" s="2">
        <f t="shared" si="5"/>
        <v>39144</v>
      </c>
      <c r="C55" s="12">
        <f t="shared" si="6"/>
        <v>0.8885359744990892</v>
      </c>
      <c r="D55" s="10">
        <f t="shared" si="7"/>
        <v>162.8125248888889</v>
      </c>
      <c r="E55" s="9">
        <f t="shared" si="8"/>
        <v>-0.00021658333333333333</v>
      </c>
      <c r="F55" s="8">
        <f t="shared" si="9"/>
        <v>0.9913673</v>
      </c>
    </row>
    <row r="56" spans="1:6" ht="13.5">
      <c r="A56" s="1" t="s">
        <v>376</v>
      </c>
      <c r="B56" s="2">
        <f t="shared" si="5"/>
        <v>39144</v>
      </c>
      <c r="C56" s="12">
        <f t="shared" si="6"/>
        <v>0.8888888888888888</v>
      </c>
      <c r="D56" s="10">
        <f t="shared" si="7"/>
        <v>162.81287288888888</v>
      </c>
      <c r="E56" s="9">
        <f t="shared" si="8"/>
        <v>-0.00021655555555555555</v>
      </c>
      <c r="F56" s="8">
        <f t="shared" si="9"/>
        <v>0.99136739</v>
      </c>
    </row>
    <row r="57" spans="1:6" ht="13.5">
      <c r="A57" s="1" t="s">
        <v>377</v>
      </c>
      <c r="B57" s="2">
        <f t="shared" si="5"/>
        <v>39144</v>
      </c>
      <c r="C57" s="12">
        <f t="shared" si="6"/>
        <v>0.8892304189435336</v>
      </c>
      <c r="D57" s="10">
        <f t="shared" si="7"/>
        <v>162.8132209166667</v>
      </c>
      <c r="E57" s="9">
        <f t="shared" si="8"/>
        <v>-0.00021652777777777778</v>
      </c>
      <c r="F57" s="8">
        <f t="shared" si="9"/>
        <v>0.99136748</v>
      </c>
    </row>
    <row r="58" spans="1:6" ht="13.5">
      <c r="A58" s="1" t="s">
        <v>378</v>
      </c>
      <c r="B58" s="2">
        <f t="shared" si="5"/>
        <v>39144</v>
      </c>
      <c r="C58" s="12">
        <f t="shared" si="6"/>
        <v>0.8895833333333334</v>
      </c>
      <c r="D58" s="10">
        <f t="shared" si="7"/>
        <v>162.81356891666667</v>
      </c>
      <c r="E58" s="9">
        <f t="shared" si="8"/>
        <v>-0.00021652777777777778</v>
      </c>
      <c r="F58" s="8">
        <f t="shared" si="9"/>
        <v>0.99136756</v>
      </c>
    </row>
    <row r="59" spans="1:6" ht="13.5">
      <c r="A59" s="1" t="s">
        <v>379</v>
      </c>
      <c r="B59" s="2">
        <f t="shared" si="5"/>
        <v>39144</v>
      </c>
      <c r="C59" s="12">
        <f t="shared" si="6"/>
        <v>0.8899248633879782</v>
      </c>
      <c r="D59" s="10">
        <f t="shared" si="7"/>
        <v>162.81391694444443</v>
      </c>
      <c r="E59" s="9">
        <f t="shared" si="8"/>
        <v>-0.0002165</v>
      </c>
      <c r="F59" s="8">
        <f t="shared" si="9"/>
        <v>0.99136765</v>
      </c>
    </row>
    <row r="60" spans="1:6" ht="13.5">
      <c r="A60" s="1" t="s">
        <v>380</v>
      </c>
      <c r="B60" s="2">
        <f t="shared" si="5"/>
        <v>39144</v>
      </c>
      <c r="C60" s="12">
        <f t="shared" si="6"/>
        <v>0.8902777777777778</v>
      </c>
      <c r="D60" s="10">
        <f t="shared" si="7"/>
        <v>162.81426494444446</v>
      </c>
      <c r="E60" s="9">
        <f t="shared" si="8"/>
        <v>-0.00021647222222222223</v>
      </c>
      <c r="F60" s="8">
        <f t="shared" si="9"/>
        <v>0.99136774</v>
      </c>
    </row>
    <row r="61" spans="1:6" ht="13.5">
      <c r="A61" s="1" t="s">
        <v>381</v>
      </c>
      <c r="B61" s="2">
        <f t="shared" si="5"/>
        <v>39144</v>
      </c>
      <c r="C61" s="12">
        <f t="shared" si="6"/>
        <v>0.8906193078324226</v>
      </c>
      <c r="D61" s="10">
        <f t="shared" si="7"/>
        <v>162.81461294444443</v>
      </c>
      <c r="E61" s="9">
        <f t="shared" si="8"/>
        <v>-0.00021647222222222223</v>
      </c>
      <c r="F61" s="8">
        <f t="shared" si="9"/>
        <v>0.99136782</v>
      </c>
    </row>
    <row r="62" spans="1:6" ht="13.5">
      <c r="A62" s="1" t="s">
        <v>382</v>
      </c>
      <c r="B62" s="2">
        <f t="shared" si="5"/>
        <v>39144</v>
      </c>
      <c r="C62" s="12">
        <f t="shared" si="6"/>
        <v>0.8909722222222222</v>
      </c>
      <c r="D62" s="10">
        <f t="shared" si="7"/>
        <v>162.81496097222225</v>
      </c>
      <c r="E62" s="9">
        <f t="shared" si="8"/>
        <v>-0.00021644444444444445</v>
      </c>
      <c r="F62" s="8">
        <f t="shared" si="9"/>
        <v>0.99136791</v>
      </c>
    </row>
    <row r="63" spans="1:6" ht="13.5">
      <c r="A63" s="1" t="s">
        <v>383</v>
      </c>
      <c r="B63" s="2">
        <f t="shared" si="5"/>
        <v>39144</v>
      </c>
      <c r="C63" s="12">
        <f t="shared" si="6"/>
        <v>0.8913137522768669</v>
      </c>
      <c r="D63" s="10">
        <f t="shared" si="7"/>
        <v>162.81530897222223</v>
      </c>
      <c r="E63" s="9">
        <f t="shared" si="8"/>
        <v>-0.00021641666666666668</v>
      </c>
      <c r="F63" s="8">
        <f t="shared" si="9"/>
        <v>0.99136799</v>
      </c>
    </row>
    <row r="64" spans="1:6" ht="13.5">
      <c r="A64" s="1" t="s">
        <v>384</v>
      </c>
      <c r="B64" s="2">
        <f t="shared" si="5"/>
        <v>39144</v>
      </c>
      <c r="C64" s="12">
        <f t="shared" si="6"/>
        <v>0.8916666666666666</v>
      </c>
      <c r="D64" s="10">
        <f t="shared" si="7"/>
        <v>162.815657</v>
      </c>
      <c r="E64" s="9">
        <f t="shared" si="8"/>
        <v>-0.00021641666666666668</v>
      </c>
      <c r="F64" s="8">
        <f t="shared" si="9"/>
        <v>0.99136808</v>
      </c>
    </row>
    <row r="65" spans="1:6" ht="13.5">
      <c r="A65" s="1" t="s">
        <v>385</v>
      </c>
      <c r="B65" s="2">
        <f t="shared" si="5"/>
        <v>39144</v>
      </c>
      <c r="C65" s="12">
        <f t="shared" si="6"/>
        <v>0.8920081967213114</v>
      </c>
      <c r="D65" s="10">
        <f t="shared" si="7"/>
        <v>162.81600500000002</v>
      </c>
      <c r="E65" s="9">
        <f t="shared" si="8"/>
        <v>-0.0002163888888888889</v>
      </c>
      <c r="F65" s="8">
        <f t="shared" si="9"/>
        <v>0.99136817</v>
      </c>
    </row>
    <row r="66" spans="1:6" ht="13.5">
      <c r="A66" s="1" t="s">
        <v>386</v>
      </c>
      <c r="B66" s="2">
        <f t="shared" si="5"/>
        <v>39144</v>
      </c>
      <c r="C66" s="12">
        <f t="shared" si="6"/>
        <v>0.8923611111111112</v>
      </c>
      <c r="D66" s="10">
        <f t="shared" si="7"/>
        <v>162.816353</v>
      </c>
      <c r="E66" s="9">
        <f t="shared" si="8"/>
        <v>-0.0002163888888888889</v>
      </c>
      <c r="F66" s="8">
        <f t="shared" si="9"/>
        <v>0.99136825</v>
      </c>
    </row>
    <row r="67" spans="1:6" ht="13.5">
      <c r="A67" s="1" t="s">
        <v>387</v>
      </c>
      <c r="B67" s="2">
        <f t="shared" si="5"/>
        <v>39144</v>
      </c>
      <c r="C67" s="12">
        <f t="shared" si="6"/>
        <v>0.8927026411657559</v>
      </c>
      <c r="D67" s="10">
        <f t="shared" si="7"/>
        <v>162.81670102777775</v>
      </c>
      <c r="E67" s="9">
        <f t="shared" si="8"/>
        <v>-0.00021636111111111113</v>
      </c>
      <c r="F67" s="8">
        <f t="shared" si="9"/>
        <v>0.99136834</v>
      </c>
    </row>
    <row r="68" spans="1:6" ht="13.5">
      <c r="A68" s="1" t="s">
        <v>388</v>
      </c>
      <c r="B68" s="2">
        <f t="shared" si="5"/>
        <v>39144</v>
      </c>
      <c r="C68" s="12">
        <f t="shared" si="6"/>
        <v>0.8930555555555556</v>
      </c>
      <c r="D68" s="10">
        <f t="shared" si="7"/>
        <v>162.81704902777778</v>
      </c>
      <c r="E68" s="9">
        <f t="shared" si="8"/>
        <v>-0.00021633333333333335</v>
      </c>
      <c r="F68" s="8">
        <f t="shared" si="9"/>
        <v>0.99136842</v>
      </c>
    </row>
    <row r="69" spans="1:6" ht="13.5">
      <c r="A69" s="1" t="s">
        <v>389</v>
      </c>
      <c r="B69" s="2">
        <f t="shared" si="5"/>
        <v>39144</v>
      </c>
      <c r="C69" s="12">
        <f t="shared" si="6"/>
        <v>0.8933970856102004</v>
      </c>
      <c r="D69" s="10">
        <f t="shared" si="7"/>
        <v>162.81739705555555</v>
      </c>
      <c r="E69" s="9">
        <f t="shared" si="8"/>
        <v>-0.00021633333333333335</v>
      </c>
      <c r="F69" s="8">
        <f t="shared" si="9"/>
        <v>0.99136851</v>
      </c>
    </row>
    <row r="70" spans="1:6" ht="13.5">
      <c r="A70" s="1" t="s">
        <v>390</v>
      </c>
      <c r="B70" s="2">
        <f t="shared" si="5"/>
        <v>39144</v>
      </c>
      <c r="C70" s="12">
        <f t="shared" si="6"/>
        <v>0.8937499999999999</v>
      </c>
      <c r="D70" s="10">
        <f t="shared" si="7"/>
        <v>162.81774505555558</v>
      </c>
      <c r="E70" s="9">
        <f t="shared" si="8"/>
        <v>-0.00021630555555555555</v>
      </c>
      <c r="F70" s="8">
        <f t="shared" si="9"/>
        <v>0.9913686</v>
      </c>
    </row>
    <row r="71" spans="1:6" ht="13.5">
      <c r="A71" s="1" t="s">
        <v>391</v>
      </c>
      <c r="B71" s="2">
        <f t="shared" si="5"/>
        <v>39144</v>
      </c>
      <c r="C71" s="12">
        <f t="shared" si="6"/>
        <v>0.8940915300546447</v>
      </c>
      <c r="D71" s="10">
        <f t="shared" si="7"/>
        <v>162.81809305555555</v>
      </c>
      <c r="E71" s="9">
        <f t="shared" si="8"/>
        <v>-0.00021627777777777777</v>
      </c>
      <c r="F71" s="8">
        <f t="shared" si="9"/>
        <v>0.99136868</v>
      </c>
    </row>
    <row r="72" spans="1:6" ht="13.5">
      <c r="A72" s="1" t="s">
        <v>392</v>
      </c>
      <c r="B72" s="2">
        <f t="shared" si="5"/>
        <v>39144</v>
      </c>
      <c r="C72" s="12">
        <f t="shared" si="6"/>
        <v>0.8944444444444444</v>
      </c>
      <c r="D72" s="10">
        <f t="shared" si="7"/>
        <v>162.8184410833333</v>
      </c>
      <c r="E72" s="9">
        <f t="shared" si="8"/>
        <v>-0.00021627777777777777</v>
      </c>
      <c r="F72" s="8">
        <f t="shared" si="9"/>
        <v>0.99136877</v>
      </c>
    </row>
    <row r="73" spans="1:6" ht="13.5">
      <c r="A73" s="1" t="s">
        <v>393</v>
      </c>
      <c r="B73" s="2">
        <f t="shared" si="5"/>
        <v>39144</v>
      </c>
      <c r="C73" s="12">
        <f t="shared" si="6"/>
        <v>0.8947859744990891</v>
      </c>
      <c r="D73" s="10">
        <f t="shared" si="7"/>
        <v>162.81878908333334</v>
      </c>
      <c r="E73" s="9">
        <f t="shared" si="8"/>
        <v>-0.00021625</v>
      </c>
      <c r="F73" s="8">
        <f t="shared" si="9"/>
        <v>0.99136886</v>
      </c>
    </row>
    <row r="74" spans="1:6" ht="13.5">
      <c r="A74" s="1" t="s">
        <v>394</v>
      </c>
      <c r="B74" s="2">
        <f t="shared" si="5"/>
        <v>39144</v>
      </c>
      <c r="C74" s="12">
        <f t="shared" si="6"/>
        <v>0.8951388888888889</v>
      </c>
      <c r="D74" s="10">
        <f t="shared" si="7"/>
        <v>162.8191371111111</v>
      </c>
      <c r="E74" s="9">
        <f t="shared" si="8"/>
        <v>-0.00021622222222222222</v>
      </c>
      <c r="F74" s="8">
        <f t="shared" si="9"/>
        <v>0.99136894</v>
      </c>
    </row>
    <row r="75" spans="1:6" ht="13.5">
      <c r="A75" s="1" t="s">
        <v>395</v>
      </c>
      <c r="B75" s="2">
        <f t="shared" si="5"/>
        <v>39144</v>
      </c>
      <c r="C75" s="12">
        <f t="shared" si="6"/>
        <v>0.8954804189435337</v>
      </c>
      <c r="D75" s="10">
        <f t="shared" si="7"/>
        <v>162.81948511111113</v>
      </c>
      <c r="E75" s="9">
        <f t="shared" si="8"/>
        <v>-0.00021622222222222222</v>
      </c>
      <c r="F75" s="8">
        <f t="shared" si="9"/>
        <v>0.99136903</v>
      </c>
    </row>
    <row r="76" spans="1:6" ht="13.5">
      <c r="A76" s="1" t="s">
        <v>396</v>
      </c>
      <c r="B76" s="2">
        <f t="shared" si="5"/>
        <v>39144</v>
      </c>
      <c r="C76" s="12">
        <f t="shared" si="6"/>
        <v>0.8958333333333334</v>
      </c>
      <c r="D76" s="10">
        <f t="shared" si="7"/>
        <v>162.8198331111111</v>
      </c>
      <c r="E76" s="9">
        <f t="shared" si="8"/>
        <v>-0.00021619444444444445</v>
      </c>
      <c r="F76" s="8">
        <f t="shared" si="9"/>
        <v>0.99136911</v>
      </c>
    </row>
    <row r="77" spans="1:6" ht="13.5">
      <c r="A77" s="1" t="s">
        <v>397</v>
      </c>
      <c r="B77" s="2">
        <f t="shared" si="5"/>
        <v>39144</v>
      </c>
      <c r="C77" s="12">
        <f t="shared" si="6"/>
        <v>0.8961748633879781</v>
      </c>
      <c r="D77" s="10">
        <f t="shared" si="7"/>
        <v>162.82018113888887</v>
      </c>
      <c r="E77" s="9">
        <f t="shared" si="8"/>
        <v>-0.00021616666666666667</v>
      </c>
      <c r="F77" s="8">
        <f t="shared" si="9"/>
        <v>0.9913692</v>
      </c>
    </row>
    <row r="78" spans="1:6" ht="13.5">
      <c r="A78" s="1" t="s">
        <v>398</v>
      </c>
      <c r="B78" s="2">
        <f t="shared" si="5"/>
        <v>39144</v>
      </c>
      <c r="C78" s="12">
        <f t="shared" si="6"/>
        <v>0.8965277777777777</v>
      </c>
      <c r="D78" s="10">
        <f t="shared" si="7"/>
        <v>162.8205291388889</v>
      </c>
      <c r="E78" s="9">
        <f t="shared" si="8"/>
        <v>-0.00021616666666666667</v>
      </c>
      <c r="F78" s="8">
        <f t="shared" si="9"/>
        <v>0.99136929</v>
      </c>
    </row>
    <row r="79" spans="1:6" ht="13.5">
      <c r="A79" s="1" t="s">
        <v>399</v>
      </c>
      <c r="B79" s="2">
        <f t="shared" si="5"/>
        <v>39144</v>
      </c>
      <c r="C79" s="12">
        <f t="shared" si="6"/>
        <v>0.8968693078324225</v>
      </c>
      <c r="D79" s="10">
        <f t="shared" si="7"/>
        <v>162.82087713888887</v>
      </c>
      <c r="E79" s="9">
        <f t="shared" si="8"/>
        <v>-0.0002161388888888889</v>
      </c>
      <c r="F79" s="8">
        <f t="shared" si="9"/>
        <v>0.99136937</v>
      </c>
    </row>
    <row r="80" spans="1:6" ht="13.5">
      <c r="A80" s="1" t="s">
        <v>400</v>
      </c>
      <c r="B80" s="2">
        <f t="shared" si="5"/>
        <v>39144</v>
      </c>
      <c r="C80" s="12">
        <f t="shared" si="6"/>
        <v>0.8972222222222223</v>
      </c>
      <c r="D80" s="10">
        <f t="shared" si="7"/>
        <v>162.82122516666664</v>
      </c>
      <c r="E80" s="9">
        <f t="shared" si="8"/>
        <v>-0.00021611111111111112</v>
      </c>
      <c r="F80" s="8">
        <f t="shared" si="9"/>
        <v>0.99136946</v>
      </c>
    </row>
    <row r="81" spans="1:6" ht="13.5">
      <c r="A81" s="1" t="s">
        <v>401</v>
      </c>
      <c r="B81" s="2">
        <f t="shared" si="5"/>
        <v>39144</v>
      </c>
      <c r="C81" s="12">
        <f t="shared" si="6"/>
        <v>0.897563752276867</v>
      </c>
      <c r="D81" s="10">
        <f t="shared" si="7"/>
        <v>162.82157316666667</v>
      </c>
      <c r="E81" s="9">
        <f t="shared" si="8"/>
        <v>-0.00021611111111111112</v>
      </c>
      <c r="F81" s="8">
        <f t="shared" si="9"/>
        <v>0.99136955</v>
      </c>
    </row>
    <row r="82" spans="1:6" ht="13.5">
      <c r="A82" s="1" t="s">
        <v>402</v>
      </c>
      <c r="B82" s="2">
        <f t="shared" si="5"/>
        <v>39144</v>
      </c>
      <c r="C82" s="12">
        <f t="shared" si="6"/>
        <v>0.8979166666666667</v>
      </c>
      <c r="D82" s="10">
        <f t="shared" si="7"/>
        <v>162.82192119444443</v>
      </c>
      <c r="E82" s="9">
        <f t="shared" si="8"/>
        <v>-0.00021608333333333335</v>
      </c>
      <c r="F82" s="8">
        <f t="shared" si="9"/>
        <v>0.99136963</v>
      </c>
    </row>
    <row r="83" spans="1:6" ht="13.5">
      <c r="A83" s="1" t="s">
        <v>403</v>
      </c>
      <c r="B83" s="2">
        <f t="shared" si="5"/>
        <v>39144</v>
      </c>
      <c r="C83" s="12">
        <f t="shared" si="6"/>
        <v>0.8982581967213115</v>
      </c>
      <c r="D83" s="10">
        <f t="shared" si="7"/>
        <v>162.82226919444446</v>
      </c>
      <c r="E83" s="9">
        <f t="shared" si="8"/>
        <v>-0.00021605555555555557</v>
      </c>
      <c r="F83" s="8">
        <f t="shared" si="9"/>
        <v>0.99136972</v>
      </c>
    </row>
    <row r="84" spans="1:6" ht="13.5">
      <c r="A84" s="1" t="s">
        <v>404</v>
      </c>
      <c r="B84" s="2">
        <f t="shared" si="5"/>
        <v>39144</v>
      </c>
      <c r="C84" s="12">
        <f t="shared" si="6"/>
        <v>0.8986111111111111</v>
      </c>
      <c r="D84" s="10">
        <f t="shared" si="7"/>
        <v>162.82261719444443</v>
      </c>
      <c r="E84" s="9">
        <f t="shared" si="8"/>
        <v>-0.00021605555555555557</v>
      </c>
      <c r="F84" s="8">
        <f t="shared" si="9"/>
        <v>0.9913698</v>
      </c>
    </row>
    <row r="85" spans="1:6" ht="13.5">
      <c r="A85" s="1" t="s">
        <v>405</v>
      </c>
      <c r="B85" s="2">
        <f t="shared" si="5"/>
        <v>39144</v>
      </c>
      <c r="C85" s="12">
        <f t="shared" si="6"/>
        <v>0.8989526411657559</v>
      </c>
      <c r="D85" s="10">
        <f t="shared" si="7"/>
        <v>162.8229652222222</v>
      </c>
      <c r="E85" s="9">
        <f t="shared" si="8"/>
        <v>-0.00021602777777777777</v>
      </c>
      <c r="F85" s="8">
        <f t="shared" si="9"/>
        <v>0.99136989</v>
      </c>
    </row>
    <row r="86" spans="1:6" ht="13.5">
      <c r="A86" s="1" t="s">
        <v>406</v>
      </c>
      <c r="B86" s="2">
        <f t="shared" si="5"/>
        <v>39144</v>
      </c>
      <c r="C86" s="12">
        <f t="shared" si="6"/>
        <v>0.8993055555555555</v>
      </c>
      <c r="D86" s="10">
        <f t="shared" si="7"/>
        <v>162.82331322222223</v>
      </c>
      <c r="E86" s="9">
        <f t="shared" si="8"/>
        <v>-0.00021602777777777777</v>
      </c>
      <c r="F86" s="8">
        <f t="shared" si="9"/>
        <v>0.99136998</v>
      </c>
    </row>
    <row r="87" spans="1:6" ht="13.5">
      <c r="A87" s="1" t="s">
        <v>407</v>
      </c>
      <c r="B87" s="2">
        <f t="shared" si="5"/>
        <v>39144</v>
      </c>
      <c r="C87" s="12">
        <f t="shared" si="6"/>
        <v>0.8996470856102002</v>
      </c>
      <c r="D87" s="10">
        <f t="shared" si="7"/>
        <v>162.8236612222222</v>
      </c>
      <c r="E87" s="9">
        <f t="shared" si="8"/>
        <v>-0.000216</v>
      </c>
      <c r="F87" s="8">
        <f t="shared" si="9"/>
        <v>0.99137006</v>
      </c>
    </row>
    <row r="88" spans="1:6" ht="13.5">
      <c r="A88" s="1" t="s">
        <v>408</v>
      </c>
      <c r="B88" s="2">
        <f t="shared" si="5"/>
        <v>39144</v>
      </c>
      <c r="C88" s="12">
        <f t="shared" si="6"/>
        <v>0.9</v>
      </c>
      <c r="D88" s="10">
        <f t="shared" si="7"/>
        <v>162.82400925000002</v>
      </c>
      <c r="E88" s="9">
        <f t="shared" si="8"/>
        <v>-0.00021597222222222222</v>
      </c>
      <c r="F88" s="8">
        <f t="shared" si="9"/>
        <v>0.99137015</v>
      </c>
    </row>
    <row r="89" spans="1:6" ht="13.5">
      <c r="A89" s="1" t="s">
        <v>785</v>
      </c>
      <c r="B89" s="2">
        <f aca="true" t="shared" si="10" ref="B89:B152">DATE(FIXED(MID(A89,9,4)),FIXED(MID(A89,4,3)),FIXED(MID(A89,1,3)))</f>
        <v>39144</v>
      </c>
      <c r="C89" s="12">
        <f aca="true" t="shared" si="11" ref="C89:C152">(VALUE(MID(A89,14,2))+VALUE(MID(A89,17,2))/60+VALUE(MID(A89,20,5))/3660)/24</f>
        <v>0.9003415300546448</v>
      </c>
      <c r="D89" s="10">
        <f aca="true" t="shared" si="12" ref="D89:D152">VALUE(MID(A89,27,3))+VALUE(MID(A89,31,2))/60+VALUE(MID(A89,34,7))/3600-180</f>
        <v>162.82435725</v>
      </c>
      <c r="E89" s="9">
        <f aca="true" t="shared" si="13" ref="E89:E152">-((VALUE(MID(A89,44,2))+VALUE(MID(A89,47,2))/60+VALUE(MID(A89,50,7))/3600)*(IF(MID(A89,43,1)="-",-1,1)))</f>
        <v>-0.00021597222222222222</v>
      </c>
      <c r="F89" s="8">
        <f aca="true" t="shared" si="14" ref="F89:F152">VALUE(MID(A89,60,11))</f>
        <v>0.99137023</v>
      </c>
    </row>
    <row r="90" spans="1:6" ht="13.5">
      <c r="A90" s="1" t="s">
        <v>786</v>
      </c>
      <c r="B90" s="2">
        <f t="shared" si="10"/>
        <v>39144</v>
      </c>
      <c r="C90" s="12">
        <f t="shared" si="11"/>
        <v>0.9006944444444445</v>
      </c>
      <c r="D90" s="10">
        <f t="shared" si="12"/>
        <v>162.82470525000002</v>
      </c>
      <c r="E90" s="9">
        <f t="shared" si="13"/>
        <v>-0.00021594444444444444</v>
      </c>
      <c r="F90" s="8">
        <f t="shared" si="14"/>
        <v>0.99137032</v>
      </c>
    </row>
    <row r="91" spans="1:6" ht="13.5">
      <c r="A91" s="1" t="s">
        <v>787</v>
      </c>
      <c r="B91" s="2">
        <f t="shared" si="10"/>
        <v>39144</v>
      </c>
      <c r="C91" s="12">
        <f t="shared" si="11"/>
        <v>0.9010359744990892</v>
      </c>
      <c r="D91" s="10">
        <f t="shared" si="12"/>
        <v>162.82505327777778</v>
      </c>
      <c r="E91" s="9">
        <f t="shared" si="13"/>
        <v>-0.00021591666666666667</v>
      </c>
      <c r="F91" s="8">
        <f t="shared" si="14"/>
        <v>0.99137041</v>
      </c>
    </row>
    <row r="92" spans="1:6" ht="13.5">
      <c r="A92" s="1" t="s">
        <v>788</v>
      </c>
      <c r="B92" s="2">
        <f t="shared" si="10"/>
        <v>39144</v>
      </c>
      <c r="C92" s="12">
        <f t="shared" si="11"/>
        <v>0.9013888888888889</v>
      </c>
      <c r="D92" s="10">
        <f t="shared" si="12"/>
        <v>162.82540127777776</v>
      </c>
      <c r="E92" s="9">
        <f t="shared" si="13"/>
        <v>-0.00021591666666666667</v>
      </c>
      <c r="F92" s="8">
        <f t="shared" si="14"/>
        <v>0.99137049</v>
      </c>
    </row>
    <row r="93" spans="1:6" ht="13.5">
      <c r="A93" s="1" t="s">
        <v>789</v>
      </c>
      <c r="B93" s="2">
        <f t="shared" si="10"/>
        <v>39144</v>
      </c>
      <c r="C93" s="12">
        <f t="shared" si="11"/>
        <v>0.9017304189435337</v>
      </c>
      <c r="D93" s="10">
        <f t="shared" si="12"/>
        <v>162.8257492777778</v>
      </c>
      <c r="E93" s="9">
        <f t="shared" si="13"/>
        <v>-0.0002158888888888889</v>
      </c>
      <c r="F93" s="8">
        <f t="shared" si="14"/>
        <v>0.99137058</v>
      </c>
    </row>
    <row r="94" spans="1:6" ht="13.5">
      <c r="A94" s="1" t="s">
        <v>790</v>
      </c>
      <c r="B94" s="2">
        <f t="shared" si="10"/>
        <v>39144</v>
      </c>
      <c r="C94" s="12">
        <f t="shared" si="11"/>
        <v>0.9020833333333332</v>
      </c>
      <c r="D94" s="10">
        <f t="shared" si="12"/>
        <v>162.82609730555555</v>
      </c>
      <c r="E94" s="9">
        <f t="shared" si="13"/>
        <v>-0.00021586111111111111</v>
      </c>
      <c r="F94" s="8">
        <f t="shared" si="14"/>
        <v>0.99137067</v>
      </c>
    </row>
    <row r="95" spans="1:6" ht="13.5">
      <c r="A95" s="1" t="s">
        <v>791</v>
      </c>
      <c r="B95" s="2">
        <f t="shared" si="10"/>
        <v>39144</v>
      </c>
      <c r="C95" s="12">
        <f t="shared" si="11"/>
        <v>0.902424863387978</v>
      </c>
      <c r="D95" s="10">
        <f t="shared" si="12"/>
        <v>162.82644530555552</v>
      </c>
      <c r="E95" s="9">
        <f t="shared" si="13"/>
        <v>-0.00021586111111111111</v>
      </c>
      <c r="F95" s="8">
        <f t="shared" si="14"/>
        <v>0.99137075</v>
      </c>
    </row>
    <row r="96" spans="1:6" ht="13.5">
      <c r="A96" s="1" t="s">
        <v>792</v>
      </c>
      <c r="B96" s="2">
        <f t="shared" si="10"/>
        <v>39144</v>
      </c>
      <c r="C96" s="12">
        <f t="shared" si="11"/>
        <v>0.9027777777777778</v>
      </c>
      <c r="D96" s="10">
        <f t="shared" si="12"/>
        <v>162.82679330555555</v>
      </c>
      <c r="E96" s="9">
        <f t="shared" si="13"/>
        <v>-0.00021583333333333334</v>
      </c>
      <c r="F96" s="8">
        <f t="shared" si="14"/>
        <v>0.99137084</v>
      </c>
    </row>
    <row r="97" spans="1:6" ht="13.5">
      <c r="A97" s="1" t="s">
        <v>793</v>
      </c>
      <c r="B97" s="2">
        <f t="shared" si="10"/>
        <v>39144</v>
      </c>
      <c r="C97" s="12">
        <f t="shared" si="11"/>
        <v>0.9031193078324226</v>
      </c>
      <c r="D97" s="10">
        <f t="shared" si="12"/>
        <v>162.82714133333332</v>
      </c>
      <c r="E97" s="9">
        <f t="shared" si="13"/>
        <v>-0.00021580555555555556</v>
      </c>
      <c r="F97" s="8">
        <f t="shared" si="14"/>
        <v>0.99137092</v>
      </c>
    </row>
    <row r="98" spans="1:6" ht="13.5">
      <c r="A98" s="1" t="s">
        <v>794</v>
      </c>
      <c r="B98" s="2">
        <f t="shared" si="10"/>
        <v>39144</v>
      </c>
      <c r="C98" s="12">
        <f t="shared" si="11"/>
        <v>0.9034722222222222</v>
      </c>
      <c r="D98" s="10">
        <f t="shared" si="12"/>
        <v>162.82748933333335</v>
      </c>
      <c r="E98" s="9">
        <f t="shared" si="13"/>
        <v>-0.00021580555555555556</v>
      </c>
      <c r="F98" s="8">
        <f t="shared" si="14"/>
        <v>0.99137101</v>
      </c>
    </row>
    <row r="99" spans="1:6" ht="13.5">
      <c r="A99" s="1" t="s">
        <v>795</v>
      </c>
      <c r="B99" s="2">
        <f t="shared" si="10"/>
        <v>39144</v>
      </c>
      <c r="C99" s="12">
        <f t="shared" si="11"/>
        <v>0.903813752276867</v>
      </c>
      <c r="D99" s="10">
        <f t="shared" si="12"/>
        <v>162.82783733333332</v>
      </c>
      <c r="E99" s="9">
        <f t="shared" si="13"/>
        <v>-0.0002157777777777778</v>
      </c>
      <c r="F99" s="8">
        <f t="shared" si="14"/>
        <v>0.9913711</v>
      </c>
    </row>
    <row r="100" spans="1:6" ht="13.5">
      <c r="A100" s="1" t="s">
        <v>796</v>
      </c>
      <c r="B100" s="2">
        <f t="shared" si="10"/>
        <v>39144</v>
      </c>
      <c r="C100" s="12">
        <f t="shared" si="11"/>
        <v>0.9041666666666667</v>
      </c>
      <c r="D100" s="10">
        <f t="shared" si="12"/>
        <v>162.82818536111108</v>
      </c>
      <c r="E100" s="9">
        <f t="shared" si="13"/>
        <v>-0.00021574999999999999</v>
      </c>
      <c r="F100" s="8">
        <f t="shared" si="14"/>
        <v>0.99137118</v>
      </c>
    </row>
    <row r="101" spans="1:6" ht="13.5">
      <c r="A101" s="1" t="s">
        <v>797</v>
      </c>
      <c r="B101" s="2">
        <f t="shared" si="10"/>
        <v>39144</v>
      </c>
      <c r="C101" s="12">
        <f t="shared" si="11"/>
        <v>0.9045081967213114</v>
      </c>
      <c r="D101" s="10">
        <f t="shared" si="12"/>
        <v>162.8285333611111</v>
      </c>
      <c r="E101" s="9">
        <f t="shared" si="13"/>
        <v>-0.00021574999999999999</v>
      </c>
      <c r="F101" s="8">
        <f t="shared" si="14"/>
        <v>0.99137127</v>
      </c>
    </row>
    <row r="102" spans="1:6" ht="13.5">
      <c r="A102" s="1" t="s">
        <v>798</v>
      </c>
      <c r="B102" s="2">
        <f t="shared" si="10"/>
        <v>39144</v>
      </c>
      <c r="C102" s="12">
        <f t="shared" si="11"/>
        <v>0.904861111111111</v>
      </c>
      <c r="D102" s="10">
        <f t="shared" si="12"/>
        <v>162.8288813611111</v>
      </c>
      <c r="E102" s="9">
        <f t="shared" si="13"/>
        <v>-0.0002157222222222222</v>
      </c>
      <c r="F102" s="8">
        <f t="shared" si="14"/>
        <v>0.99137135</v>
      </c>
    </row>
    <row r="103" spans="1:6" ht="13.5">
      <c r="A103" s="1" t="s">
        <v>799</v>
      </c>
      <c r="B103" s="2">
        <f t="shared" si="10"/>
        <v>39144</v>
      </c>
      <c r="C103" s="12">
        <f t="shared" si="11"/>
        <v>0.9052026411657558</v>
      </c>
      <c r="D103" s="10">
        <f t="shared" si="12"/>
        <v>162.8292293888889</v>
      </c>
      <c r="E103" s="9">
        <f t="shared" si="13"/>
        <v>-0.00021569444444444443</v>
      </c>
      <c r="F103" s="8">
        <f t="shared" si="14"/>
        <v>0.99137144</v>
      </c>
    </row>
    <row r="104" spans="1:6" ht="13.5">
      <c r="A104" s="1" t="s">
        <v>800</v>
      </c>
      <c r="B104" s="2">
        <f t="shared" si="10"/>
        <v>39144</v>
      </c>
      <c r="C104" s="12">
        <f t="shared" si="11"/>
        <v>0.9055555555555556</v>
      </c>
      <c r="D104" s="10">
        <f t="shared" si="12"/>
        <v>162.82957738888888</v>
      </c>
      <c r="E104" s="9">
        <f t="shared" si="13"/>
        <v>-0.00021569444444444443</v>
      </c>
      <c r="F104" s="8">
        <f t="shared" si="14"/>
        <v>0.99137153</v>
      </c>
    </row>
    <row r="105" spans="1:6" ht="13.5">
      <c r="A105" s="1" t="s">
        <v>801</v>
      </c>
      <c r="B105" s="2">
        <f t="shared" si="10"/>
        <v>39144</v>
      </c>
      <c r="C105" s="12">
        <f t="shared" si="11"/>
        <v>0.9058970856102003</v>
      </c>
      <c r="D105" s="10">
        <f t="shared" si="12"/>
        <v>162.8299253888889</v>
      </c>
      <c r="E105" s="9">
        <f t="shared" si="13"/>
        <v>-0.00021566666666666666</v>
      </c>
      <c r="F105" s="8">
        <f t="shared" si="14"/>
        <v>0.99137161</v>
      </c>
    </row>
    <row r="106" spans="1:6" ht="13.5">
      <c r="A106" s="1" t="s">
        <v>802</v>
      </c>
      <c r="B106" s="2">
        <f t="shared" si="10"/>
        <v>39144</v>
      </c>
      <c r="C106" s="12">
        <f t="shared" si="11"/>
        <v>0.90625</v>
      </c>
      <c r="D106" s="10">
        <f t="shared" si="12"/>
        <v>162.83027341666667</v>
      </c>
      <c r="E106" s="9">
        <f t="shared" si="13"/>
        <v>-0.00021566666666666666</v>
      </c>
      <c r="F106" s="8">
        <f t="shared" si="14"/>
        <v>0.9913717</v>
      </c>
    </row>
    <row r="107" spans="1:6" ht="13.5">
      <c r="A107" s="1" t="s">
        <v>803</v>
      </c>
      <c r="B107" s="2">
        <f t="shared" si="10"/>
        <v>39144</v>
      </c>
      <c r="C107" s="12">
        <f t="shared" si="11"/>
        <v>0.9065915300546448</v>
      </c>
      <c r="D107" s="10">
        <f t="shared" si="12"/>
        <v>162.83062141666665</v>
      </c>
      <c r="E107" s="9">
        <f t="shared" si="13"/>
        <v>-0.00021563888888888888</v>
      </c>
      <c r="F107" s="8">
        <f t="shared" si="14"/>
        <v>0.99137179</v>
      </c>
    </row>
    <row r="108" spans="1:6" ht="13.5">
      <c r="A108" s="1" t="s">
        <v>804</v>
      </c>
      <c r="B108" s="2">
        <f t="shared" si="10"/>
        <v>39144</v>
      </c>
      <c r="C108" s="12">
        <f t="shared" si="11"/>
        <v>0.9069444444444444</v>
      </c>
      <c r="D108" s="10">
        <f t="shared" si="12"/>
        <v>162.83096941666668</v>
      </c>
      <c r="E108" s="9">
        <f t="shared" si="13"/>
        <v>-0.0002156111111111111</v>
      </c>
      <c r="F108" s="8">
        <f t="shared" si="14"/>
        <v>0.99137187</v>
      </c>
    </row>
    <row r="109" spans="1:6" ht="13.5">
      <c r="A109" s="1" t="s">
        <v>805</v>
      </c>
      <c r="B109" s="2">
        <f t="shared" si="10"/>
        <v>39144</v>
      </c>
      <c r="C109" s="12">
        <f t="shared" si="11"/>
        <v>0.9072859744990892</v>
      </c>
      <c r="D109" s="10">
        <f t="shared" si="12"/>
        <v>162.83131741666665</v>
      </c>
      <c r="E109" s="9">
        <f t="shared" si="13"/>
        <v>-0.0002156111111111111</v>
      </c>
      <c r="F109" s="8">
        <f t="shared" si="14"/>
        <v>0.99137196</v>
      </c>
    </row>
    <row r="110" spans="1:6" ht="13.5">
      <c r="A110" s="1" t="s">
        <v>806</v>
      </c>
      <c r="B110" s="2">
        <f t="shared" si="10"/>
        <v>39144</v>
      </c>
      <c r="C110" s="12">
        <f t="shared" si="11"/>
        <v>0.907638888888889</v>
      </c>
      <c r="D110" s="10">
        <f t="shared" si="12"/>
        <v>162.83166544444447</v>
      </c>
      <c r="E110" s="9">
        <f t="shared" si="13"/>
        <v>-0.00021558333333333333</v>
      </c>
      <c r="F110" s="8">
        <f t="shared" si="14"/>
        <v>0.99137204</v>
      </c>
    </row>
    <row r="111" spans="1:6" ht="13.5">
      <c r="A111" s="1" t="s">
        <v>807</v>
      </c>
      <c r="B111" s="2">
        <f t="shared" si="10"/>
        <v>39144</v>
      </c>
      <c r="C111" s="12">
        <f t="shared" si="11"/>
        <v>0.9079804189435338</v>
      </c>
      <c r="D111" s="10">
        <f t="shared" si="12"/>
        <v>162.83201344444444</v>
      </c>
      <c r="E111" s="9">
        <f t="shared" si="13"/>
        <v>-0.00021555555555555556</v>
      </c>
      <c r="F111" s="8">
        <f t="shared" si="14"/>
        <v>0.99137213</v>
      </c>
    </row>
    <row r="112" spans="1:6" ht="13.5">
      <c r="A112" s="1" t="s">
        <v>808</v>
      </c>
      <c r="B112" s="2">
        <f t="shared" si="10"/>
        <v>39144</v>
      </c>
      <c r="C112" s="12">
        <f t="shared" si="11"/>
        <v>0.9083333333333333</v>
      </c>
      <c r="D112" s="10">
        <f t="shared" si="12"/>
        <v>162.83236144444442</v>
      </c>
      <c r="E112" s="9">
        <f t="shared" si="13"/>
        <v>-0.00021555555555555556</v>
      </c>
      <c r="F112" s="8">
        <f t="shared" si="14"/>
        <v>0.99137222</v>
      </c>
    </row>
    <row r="113" spans="1:6" ht="13.5">
      <c r="A113" s="1" t="s">
        <v>809</v>
      </c>
      <c r="B113" s="2">
        <f t="shared" si="10"/>
        <v>39144</v>
      </c>
      <c r="C113" s="12">
        <f t="shared" si="11"/>
        <v>0.9086748633879781</v>
      </c>
      <c r="D113" s="10">
        <f t="shared" si="12"/>
        <v>162.83270947222223</v>
      </c>
      <c r="E113" s="9">
        <f t="shared" si="13"/>
        <v>-0.00021552777777777778</v>
      </c>
      <c r="F113" s="8">
        <f t="shared" si="14"/>
        <v>0.9913723</v>
      </c>
    </row>
    <row r="114" spans="1:6" ht="13.5">
      <c r="A114" s="1" t="s">
        <v>810</v>
      </c>
      <c r="B114" s="2">
        <f t="shared" si="10"/>
        <v>39144</v>
      </c>
      <c r="C114" s="12">
        <f t="shared" si="11"/>
        <v>0.9090277777777778</v>
      </c>
      <c r="D114" s="10">
        <f t="shared" si="12"/>
        <v>162.8330574722222</v>
      </c>
      <c r="E114" s="9">
        <f t="shared" si="13"/>
        <v>-0.0002155</v>
      </c>
      <c r="F114" s="8">
        <f t="shared" si="14"/>
        <v>0.99137239</v>
      </c>
    </row>
    <row r="115" spans="1:6" ht="13.5">
      <c r="A115" s="1" t="s">
        <v>811</v>
      </c>
      <c r="B115" s="2">
        <f t="shared" si="10"/>
        <v>39144</v>
      </c>
      <c r="C115" s="12">
        <f t="shared" si="11"/>
        <v>0.9093693078324225</v>
      </c>
      <c r="D115" s="10">
        <f t="shared" si="12"/>
        <v>162.83340547222218</v>
      </c>
      <c r="E115" s="9">
        <f t="shared" si="13"/>
        <v>-0.0002155</v>
      </c>
      <c r="F115" s="8">
        <f t="shared" si="14"/>
        <v>0.99137248</v>
      </c>
    </row>
    <row r="116" spans="1:6" ht="13.5">
      <c r="A116" s="1" t="s">
        <v>812</v>
      </c>
      <c r="B116" s="2">
        <f t="shared" si="10"/>
        <v>39144</v>
      </c>
      <c r="C116" s="12">
        <f t="shared" si="11"/>
        <v>0.9097222222222222</v>
      </c>
      <c r="D116" s="10">
        <f t="shared" si="12"/>
        <v>162.8337535</v>
      </c>
      <c r="E116" s="9">
        <f t="shared" si="13"/>
        <v>-0.0002154722222222222</v>
      </c>
      <c r="F116" s="8">
        <f t="shared" si="14"/>
        <v>0.99137256</v>
      </c>
    </row>
    <row r="117" spans="1:6" ht="13.5">
      <c r="A117" s="1" t="s">
        <v>813</v>
      </c>
      <c r="B117" s="2">
        <f t="shared" si="10"/>
        <v>39144</v>
      </c>
      <c r="C117" s="12">
        <f t="shared" si="11"/>
        <v>0.910063752276867</v>
      </c>
      <c r="D117" s="10">
        <f t="shared" si="12"/>
        <v>162.83410149999997</v>
      </c>
      <c r="E117" s="9">
        <f t="shared" si="13"/>
        <v>-0.00021544444444444443</v>
      </c>
      <c r="F117" s="8">
        <f t="shared" si="14"/>
        <v>0.99137265</v>
      </c>
    </row>
    <row r="118" spans="1:6" ht="13.5">
      <c r="A118" s="1" t="s">
        <v>814</v>
      </c>
      <c r="B118" s="2">
        <f t="shared" si="10"/>
        <v>39144</v>
      </c>
      <c r="C118" s="12">
        <f t="shared" si="11"/>
        <v>0.9104166666666668</v>
      </c>
      <c r="D118" s="10">
        <f t="shared" si="12"/>
        <v>162.8344495</v>
      </c>
      <c r="E118" s="9">
        <f t="shared" si="13"/>
        <v>-0.00021544444444444443</v>
      </c>
      <c r="F118" s="8">
        <f t="shared" si="14"/>
        <v>0.99137273</v>
      </c>
    </row>
    <row r="119" spans="1:6" ht="13.5">
      <c r="A119" s="1" t="s">
        <v>815</v>
      </c>
      <c r="B119" s="2">
        <f t="shared" si="10"/>
        <v>39144</v>
      </c>
      <c r="C119" s="12">
        <f t="shared" si="11"/>
        <v>0.9107581967213115</v>
      </c>
      <c r="D119" s="10">
        <f t="shared" si="12"/>
        <v>162.83479749999998</v>
      </c>
      <c r="E119" s="9">
        <f t="shared" si="13"/>
        <v>-0.00021541666666666665</v>
      </c>
      <c r="F119" s="8">
        <f t="shared" si="14"/>
        <v>0.99137282</v>
      </c>
    </row>
    <row r="120" spans="1:6" ht="13.5">
      <c r="A120" s="1" t="s">
        <v>816</v>
      </c>
      <c r="B120" s="2">
        <f t="shared" si="10"/>
        <v>39144</v>
      </c>
      <c r="C120" s="12">
        <f t="shared" si="11"/>
        <v>0.9111111111111111</v>
      </c>
      <c r="D120" s="10">
        <f t="shared" si="12"/>
        <v>162.83514552777774</v>
      </c>
      <c r="E120" s="9">
        <f t="shared" si="13"/>
        <v>-0.00021538888888888888</v>
      </c>
      <c r="F120" s="8">
        <f t="shared" si="14"/>
        <v>0.99137291</v>
      </c>
    </row>
    <row r="121" spans="1:6" ht="13.5">
      <c r="A121" s="1" t="s">
        <v>817</v>
      </c>
      <c r="B121" s="2">
        <f t="shared" si="10"/>
        <v>39144</v>
      </c>
      <c r="C121" s="12">
        <f t="shared" si="11"/>
        <v>0.9114526411657559</v>
      </c>
      <c r="D121" s="10">
        <f t="shared" si="12"/>
        <v>162.83549352777777</v>
      </c>
      <c r="E121" s="9">
        <f t="shared" si="13"/>
        <v>-0.00021538888888888888</v>
      </c>
      <c r="F121" s="8">
        <f t="shared" si="14"/>
        <v>0.99137299</v>
      </c>
    </row>
    <row r="122" spans="1:6" ht="13.5">
      <c r="A122" s="1" t="s">
        <v>818</v>
      </c>
      <c r="B122" s="2">
        <f t="shared" si="10"/>
        <v>39144</v>
      </c>
      <c r="C122" s="12">
        <f t="shared" si="11"/>
        <v>0.9118055555555555</v>
      </c>
      <c r="D122" s="10">
        <f t="shared" si="12"/>
        <v>162.83584152777775</v>
      </c>
      <c r="E122" s="9">
        <f t="shared" si="13"/>
        <v>-0.0002153611111111111</v>
      </c>
      <c r="F122" s="8">
        <f t="shared" si="14"/>
        <v>0.99137308</v>
      </c>
    </row>
    <row r="123" spans="1:6" ht="13.5">
      <c r="A123" s="1" t="s">
        <v>819</v>
      </c>
      <c r="B123" s="2">
        <f t="shared" si="10"/>
        <v>39144</v>
      </c>
      <c r="C123" s="12">
        <f t="shared" si="11"/>
        <v>0.9121470856102003</v>
      </c>
      <c r="D123" s="10">
        <f t="shared" si="12"/>
        <v>162.83618955555556</v>
      </c>
      <c r="E123" s="9">
        <f t="shared" si="13"/>
        <v>-0.00021533333333333333</v>
      </c>
      <c r="F123" s="8">
        <f t="shared" si="14"/>
        <v>0.99137317</v>
      </c>
    </row>
    <row r="124" spans="1:6" ht="13.5">
      <c r="A124" s="1" t="s">
        <v>820</v>
      </c>
      <c r="B124" s="2">
        <f t="shared" si="10"/>
        <v>39144</v>
      </c>
      <c r="C124" s="12">
        <f t="shared" si="11"/>
        <v>0.9125</v>
      </c>
      <c r="D124" s="10">
        <f t="shared" si="12"/>
        <v>162.83653755555554</v>
      </c>
      <c r="E124" s="9">
        <f t="shared" si="13"/>
        <v>-0.00021533333333333333</v>
      </c>
      <c r="F124" s="8">
        <f t="shared" si="14"/>
        <v>0.99137325</v>
      </c>
    </row>
    <row r="125" spans="1:6" ht="13.5">
      <c r="A125" s="1" t="s">
        <v>821</v>
      </c>
      <c r="B125" s="2">
        <f t="shared" si="10"/>
        <v>39144</v>
      </c>
      <c r="C125" s="12">
        <f t="shared" si="11"/>
        <v>0.9128415300546447</v>
      </c>
      <c r="D125" s="10">
        <f t="shared" si="12"/>
        <v>162.8368855555555</v>
      </c>
      <c r="E125" s="9">
        <f t="shared" si="13"/>
        <v>-0.00021530555555555555</v>
      </c>
      <c r="F125" s="8">
        <f t="shared" si="14"/>
        <v>0.99137334</v>
      </c>
    </row>
    <row r="126" spans="1:6" ht="13.5">
      <c r="A126" s="1" t="s">
        <v>822</v>
      </c>
      <c r="B126" s="2">
        <f t="shared" si="10"/>
        <v>39144</v>
      </c>
      <c r="C126" s="12">
        <f t="shared" si="11"/>
        <v>0.9131944444444445</v>
      </c>
      <c r="D126" s="10">
        <f t="shared" si="12"/>
        <v>162.83723355555554</v>
      </c>
      <c r="E126" s="9">
        <f t="shared" si="13"/>
        <v>-0.00021527777777777778</v>
      </c>
      <c r="F126" s="8">
        <f t="shared" si="14"/>
        <v>0.99137342</v>
      </c>
    </row>
    <row r="127" spans="1:6" ht="13.5">
      <c r="A127" s="1" t="s">
        <v>443</v>
      </c>
      <c r="B127" s="2">
        <f t="shared" si="10"/>
        <v>39144</v>
      </c>
      <c r="C127" s="12">
        <f t="shared" si="11"/>
        <v>0.9135359744990893</v>
      </c>
      <c r="D127" s="10">
        <f t="shared" si="12"/>
        <v>162.8375815833333</v>
      </c>
      <c r="E127" s="9">
        <f t="shared" si="13"/>
        <v>-0.00021527777777777778</v>
      </c>
      <c r="F127" s="8">
        <f t="shared" si="14"/>
        <v>0.99137351</v>
      </c>
    </row>
    <row r="128" spans="1:6" ht="13.5">
      <c r="A128" s="1" t="s">
        <v>444</v>
      </c>
      <c r="B128" s="2">
        <f t="shared" si="10"/>
        <v>39144</v>
      </c>
      <c r="C128" s="12">
        <f t="shared" si="11"/>
        <v>0.9138888888888889</v>
      </c>
      <c r="D128" s="10">
        <f t="shared" si="12"/>
        <v>162.83792958333333</v>
      </c>
      <c r="E128" s="9">
        <f t="shared" si="13"/>
        <v>-0.00021525</v>
      </c>
      <c r="F128" s="8">
        <f t="shared" si="14"/>
        <v>0.9913736</v>
      </c>
    </row>
    <row r="129" spans="1:6" ht="13.5">
      <c r="A129" s="1" t="s">
        <v>445</v>
      </c>
      <c r="B129" s="2">
        <f t="shared" si="10"/>
        <v>39144</v>
      </c>
      <c r="C129" s="12">
        <f t="shared" si="11"/>
        <v>0.9142304189435336</v>
      </c>
      <c r="D129" s="10">
        <f t="shared" si="12"/>
        <v>162.8382775833333</v>
      </c>
      <c r="E129" s="9">
        <f t="shared" si="13"/>
        <v>-0.00021525</v>
      </c>
      <c r="F129" s="8">
        <f t="shared" si="14"/>
        <v>0.99137368</v>
      </c>
    </row>
    <row r="130" spans="1:6" ht="13.5">
      <c r="A130" s="1" t="s">
        <v>446</v>
      </c>
      <c r="B130" s="2">
        <f t="shared" si="10"/>
        <v>39144</v>
      </c>
      <c r="C130" s="12">
        <f t="shared" si="11"/>
        <v>0.9145833333333333</v>
      </c>
      <c r="D130" s="10">
        <f t="shared" si="12"/>
        <v>162.83862558333334</v>
      </c>
      <c r="E130" s="9">
        <f t="shared" si="13"/>
        <v>-0.00021522222222222223</v>
      </c>
      <c r="F130" s="8">
        <f t="shared" si="14"/>
        <v>0.99137377</v>
      </c>
    </row>
    <row r="131" spans="1:6" ht="13.5">
      <c r="A131" s="1" t="s">
        <v>447</v>
      </c>
      <c r="B131" s="2">
        <f t="shared" si="10"/>
        <v>39144</v>
      </c>
      <c r="C131" s="12">
        <f t="shared" si="11"/>
        <v>0.9149248633879781</v>
      </c>
      <c r="D131" s="10">
        <f t="shared" si="12"/>
        <v>162.8389736111111</v>
      </c>
      <c r="E131" s="9">
        <f t="shared" si="13"/>
        <v>-0.00021519444444444445</v>
      </c>
      <c r="F131" s="8">
        <f t="shared" si="14"/>
        <v>0.99137385</v>
      </c>
    </row>
    <row r="132" spans="1:6" ht="13.5">
      <c r="A132" s="1" t="s">
        <v>448</v>
      </c>
      <c r="B132" s="2">
        <f t="shared" si="10"/>
        <v>39144</v>
      </c>
      <c r="C132" s="12">
        <f t="shared" si="11"/>
        <v>0.9152777777777777</v>
      </c>
      <c r="D132" s="10">
        <f t="shared" si="12"/>
        <v>162.83932161111107</v>
      </c>
      <c r="E132" s="9">
        <f t="shared" si="13"/>
        <v>-0.00021519444444444445</v>
      </c>
      <c r="F132" s="8">
        <f t="shared" si="14"/>
        <v>0.99137394</v>
      </c>
    </row>
    <row r="133" spans="1:6" ht="13.5">
      <c r="A133" s="1" t="s">
        <v>449</v>
      </c>
      <c r="B133" s="2">
        <f t="shared" si="10"/>
        <v>39144</v>
      </c>
      <c r="C133" s="12">
        <f t="shared" si="11"/>
        <v>0.9156193078324225</v>
      </c>
      <c r="D133" s="10">
        <f t="shared" si="12"/>
        <v>162.8396696111111</v>
      </c>
      <c r="E133" s="9">
        <f t="shared" si="13"/>
        <v>-0.00021516666666666665</v>
      </c>
      <c r="F133" s="8">
        <f t="shared" si="14"/>
        <v>0.99137403</v>
      </c>
    </row>
    <row r="134" spans="1:6" ht="13.5">
      <c r="A134" s="1" t="s">
        <v>450</v>
      </c>
      <c r="B134" s="2">
        <f t="shared" si="10"/>
        <v>39144</v>
      </c>
      <c r="C134" s="12">
        <f t="shared" si="11"/>
        <v>0.9159722222222223</v>
      </c>
      <c r="D134" s="10">
        <f t="shared" si="12"/>
        <v>162.84001761111108</v>
      </c>
      <c r="E134" s="9">
        <f t="shared" si="13"/>
        <v>-0.00021513888888888887</v>
      </c>
      <c r="F134" s="8">
        <f t="shared" si="14"/>
        <v>0.99137411</v>
      </c>
    </row>
    <row r="135" spans="1:6" ht="13.5">
      <c r="A135" s="1" t="s">
        <v>451</v>
      </c>
      <c r="B135" s="2">
        <f t="shared" si="10"/>
        <v>39144</v>
      </c>
      <c r="C135" s="12">
        <f t="shared" si="11"/>
        <v>0.9163137522768671</v>
      </c>
      <c r="D135" s="10">
        <f t="shared" si="12"/>
        <v>162.8403656388889</v>
      </c>
      <c r="E135" s="9">
        <f t="shared" si="13"/>
        <v>-0.00021513888888888887</v>
      </c>
      <c r="F135" s="8">
        <f t="shared" si="14"/>
        <v>0.9913742</v>
      </c>
    </row>
    <row r="136" spans="1:6" ht="13.5">
      <c r="A136" s="1" t="s">
        <v>452</v>
      </c>
      <c r="B136" s="2">
        <f t="shared" si="10"/>
        <v>39144</v>
      </c>
      <c r="C136" s="12">
        <f t="shared" si="11"/>
        <v>0.9166666666666666</v>
      </c>
      <c r="D136" s="10">
        <f t="shared" si="12"/>
        <v>162.84071363888887</v>
      </c>
      <c r="E136" s="9">
        <f t="shared" si="13"/>
        <v>-0.0002151111111111111</v>
      </c>
      <c r="F136" s="8">
        <f t="shared" si="14"/>
        <v>0.99137429</v>
      </c>
    </row>
    <row r="137" spans="1:6" ht="13.5">
      <c r="A137" s="1" t="s">
        <v>453</v>
      </c>
      <c r="B137" s="2">
        <f t="shared" si="10"/>
        <v>39144</v>
      </c>
      <c r="C137" s="12">
        <f t="shared" si="11"/>
        <v>0.9170081967213114</v>
      </c>
      <c r="D137" s="10">
        <f t="shared" si="12"/>
        <v>162.84106163888885</v>
      </c>
      <c r="E137" s="9">
        <f t="shared" si="13"/>
        <v>-0.00021508333333333332</v>
      </c>
      <c r="F137" s="8">
        <f t="shared" si="14"/>
        <v>0.99137437</v>
      </c>
    </row>
    <row r="138" spans="1:6" ht="13.5">
      <c r="A138" s="1" t="s">
        <v>454</v>
      </c>
      <c r="B138" s="2">
        <f t="shared" si="10"/>
        <v>39144</v>
      </c>
      <c r="C138" s="12">
        <f t="shared" si="11"/>
        <v>0.9173611111111111</v>
      </c>
      <c r="D138" s="10">
        <f t="shared" si="12"/>
        <v>162.84140963888888</v>
      </c>
      <c r="E138" s="9">
        <f t="shared" si="13"/>
        <v>-0.00021508333333333332</v>
      </c>
      <c r="F138" s="8">
        <f t="shared" si="14"/>
        <v>0.99137446</v>
      </c>
    </row>
    <row r="139" spans="1:6" ht="13.5">
      <c r="A139" s="1" t="s">
        <v>455</v>
      </c>
      <c r="B139" s="2">
        <f t="shared" si="10"/>
        <v>39144</v>
      </c>
      <c r="C139" s="12">
        <f t="shared" si="11"/>
        <v>0.9177026411657558</v>
      </c>
      <c r="D139" s="10">
        <f t="shared" si="12"/>
        <v>162.84175766666664</v>
      </c>
      <c r="E139" s="9">
        <f t="shared" si="13"/>
        <v>-0.00021505555555555555</v>
      </c>
      <c r="F139" s="8">
        <f t="shared" si="14"/>
        <v>0.99137454</v>
      </c>
    </row>
    <row r="140" spans="1:6" ht="13.5">
      <c r="A140" s="1" t="s">
        <v>456</v>
      </c>
      <c r="B140" s="2">
        <f t="shared" si="10"/>
        <v>39144</v>
      </c>
      <c r="C140" s="12">
        <f t="shared" si="11"/>
        <v>0.9180555555555556</v>
      </c>
      <c r="D140" s="10">
        <f t="shared" si="12"/>
        <v>162.84210566666667</v>
      </c>
      <c r="E140" s="9">
        <f t="shared" si="13"/>
        <v>-0.00021502777777777777</v>
      </c>
      <c r="F140" s="8">
        <f t="shared" si="14"/>
        <v>0.99137463</v>
      </c>
    </row>
    <row r="141" spans="1:6" ht="13.5">
      <c r="A141" s="1" t="s">
        <v>457</v>
      </c>
      <c r="B141" s="2">
        <f t="shared" si="10"/>
        <v>39144</v>
      </c>
      <c r="C141" s="12">
        <f t="shared" si="11"/>
        <v>0.9183970856102004</v>
      </c>
      <c r="D141" s="10">
        <f t="shared" si="12"/>
        <v>162.84245366666664</v>
      </c>
      <c r="E141" s="9">
        <f t="shared" si="13"/>
        <v>-0.00021502777777777777</v>
      </c>
      <c r="F141" s="8">
        <f t="shared" si="14"/>
        <v>0.99137472</v>
      </c>
    </row>
    <row r="142" spans="1:6" ht="13.5">
      <c r="A142" s="1" t="s">
        <v>458</v>
      </c>
      <c r="B142" s="2">
        <f t="shared" si="10"/>
        <v>39144</v>
      </c>
      <c r="C142" s="12">
        <f t="shared" si="11"/>
        <v>0.9187500000000001</v>
      </c>
      <c r="D142" s="10">
        <f t="shared" si="12"/>
        <v>162.84280166666667</v>
      </c>
      <c r="E142" s="9">
        <f t="shared" si="13"/>
        <v>-0.000215</v>
      </c>
      <c r="F142" s="8">
        <f t="shared" si="14"/>
        <v>0.9913748</v>
      </c>
    </row>
    <row r="143" spans="1:6" ht="13.5">
      <c r="A143" s="1" t="s">
        <v>459</v>
      </c>
      <c r="B143" s="2">
        <f t="shared" si="10"/>
        <v>39144</v>
      </c>
      <c r="C143" s="12">
        <f t="shared" si="11"/>
        <v>0.9190915300546448</v>
      </c>
      <c r="D143" s="10">
        <f t="shared" si="12"/>
        <v>162.84314969444443</v>
      </c>
      <c r="E143" s="9">
        <f t="shared" si="13"/>
        <v>-0.00021497222222222222</v>
      </c>
      <c r="F143" s="8">
        <f t="shared" si="14"/>
        <v>0.99137489</v>
      </c>
    </row>
    <row r="144" spans="1:6" ht="13.5">
      <c r="A144" s="1" t="s">
        <v>460</v>
      </c>
      <c r="B144" s="2">
        <f t="shared" si="10"/>
        <v>39144</v>
      </c>
      <c r="C144" s="12">
        <f t="shared" si="11"/>
        <v>0.9194444444444444</v>
      </c>
      <c r="D144" s="10">
        <f t="shared" si="12"/>
        <v>162.8434976944444</v>
      </c>
      <c r="E144" s="9">
        <f t="shared" si="13"/>
        <v>-0.00021497222222222222</v>
      </c>
      <c r="F144" s="8">
        <f t="shared" si="14"/>
        <v>0.99137498</v>
      </c>
    </row>
    <row r="145" spans="1:6" ht="13.5">
      <c r="A145" s="1" t="s">
        <v>461</v>
      </c>
      <c r="B145" s="2">
        <f t="shared" si="10"/>
        <v>39144</v>
      </c>
      <c r="C145" s="12">
        <f t="shared" si="11"/>
        <v>0.9197859744990892</v>
      </c>
      <c r="D145" s="10">
        <f t="shared" si="12"/>
        <v>162.84384569444444</v>
      </c>
      <c r="E145" s="9">
        <f t="shared" si="13"/>
        <v>-0.00021494444444444444</v>
      </c>
      <c r="F145" s="8">
        <f t="shared" si="14"/>
        <v>0.99137506</v>
      </c>
    </row>
    <row r="146" spans="1:6" ht="13.5">
      <c r="A146" s="1" t="s">
        <v>462</v>
      </c>
      <c r="B146" s="2">
        <f t="shared" si="10"/>
        <v>39144</v>
      </c>
      <c r="C146" s="12">
        <f t="shared" si="11"/>
        <v>0.9201388888888888</v>
      </c>
      <c r="D146" s="10">
        <f t="shared" si="12"/>
        <v>162.8441936944444</v>
      </c>
      <c r="E146" s="9">
        <f t="shared" si="13"/>
        <v>-0.00021491666666666667</v>
      </c>
      <c r="F146" s="8">
        <f t="shared" si="14"/>
        <v>0.99137515</v>
      </c>
    </row>
    <row r="147" spans="1:6" ht="13.5">
      <c r="A147" s="1" t="s">
        <v>463</v>
      </c>
      <c r="B147" s="2">
        <f t="shared" si="10"/>
        <v>39144</v>
      </c>
      <c r="C147" s="12">
        <f t="shared" si="11"/>
        <v>0.9204804189435336</v>
      </c>
      <c r="D147" s="10">
        <f t="shared" si="12"/>
        <v>162.84454169444444</v>
      </c>
      <c r="E147" s="9">
        <f t="shared" si="13"/>
        <v>-0.00021491666666666667</v>
      </c>
      <c r="F147" s="8">
        <f t="shared" si="14"/>
        <v>0.99137523</v>
      </c>
    </row>
    <row r="148" spans="1:6" ht="13.5">
      <c r="A148" s="1" t="s">
        <v>464</v>
      </c>
      <c r="B148" s="2">
        <f t="shared" si="10"/>
        <v>39144</v>
      </c>
      <c r="C148" s="12">
        <f t="shared" si="11"/>
        <v>0.9208333333333334</v>
      </c>
      <c r="D148" s="10">
        <f t="shared" si="12"/>
        <v>162.8448897222222</v>
      </c>
      <c r="E148" s="9">
        <f t="shared" si="13"/>
        <v>-0.00021488888888888887</v>
      </c>
      <c r="F148" s="8">
        <f t="shared" si="14"/>
        <v>0.99137532</v>
      </c>
    </row>
    <row r="149" spans="1:6" ht="13.5">
      <c r="A149" s="1" t="s">
        <v>465</v>
      </c>
      <c r="B149" s="2">
        <f t="shared" si="10"/>
        <v>39144</v>
      </c>
      <c r="C149" s="12">
        <f t="shared" si="11"/>
        <v>0.9211748633879782</v>
      </c>
      <c r="D149" s="10">
        <f t="shared" si="12"/>
        <v>162.84523772222218</v>
      </c>
      <c r="E149" s="9">
        <f t="shared" si="13"/>
        <v>-0.00021488888888888887</v>
      </c>
      <c r="F149" s="8">
        <f t="shared" si="14"/>
        <v>0.99137541</v>
      </c>
    </row>
    <row r="150" spans="1:6" ht="13.5">
      <c r="A150" s="1" t="s">
        <v>466</v>
      </c>
      <c r="B150" s="2">
        <f t="shared" si="10"/>
        <v>39144</v>
      </c>
      <c r="C150" s="12">
        <f t="shared" si="11"/>
        <v>0.9215277777777778</v>
      </c>
      <c r="D150" s="10">
        <f t="shared" si="12"/>
        <v>162.8455857222222</v>
      </c>
      <c r="E150" s="9">
        <f t="shared" si="13"/>
        <v>-0.0002148611111111111</v>
      </c>
      <c r="F150" s="8">
        <f t="shared" si="14"/>
        <v>0.99137549</v>
      </c>
    </row>
    <row r="151" spans="1:6" ht="13.5">
      <c r="A151" s="1" t="s">
        <v>467</v>
      </c>
      <c r="B151" s="2">
        <f t="shared" si="10"/>
        <v>39144</v>
      </c>
      <c r="C151" s="12">
        <f t="shared" si="11"/>
        <v>0.9218693078324226</v>
      </c>
      <c r="D151" s="10">
        <f t="shared" si="12"/>
        <v>162.84593372222218</v>
      </c>
      <c r="E151" s="9">
        <f t="shared" si="13"/>
        <v>-0.00021483333333333331</v>
      </c>
      <c r="F151" s="8">
        <f t="shared" si="14"/>
        <v>0.99137558</v>
      </c>
    </row>
    <row r="152" spans="1:6" ht="13.5">
      <c r="A152" s="1" t="s">
        <v>468</v>
      </c>
      <c r="B152" s="2">
        <f t="shared" si="10"/>
        <v>39144</v>
      </c>
      <c r="C152" s="12">
        <f t="shared" si="11"/>
        <v>0.9222222222222222</v>
      </c>
      <c r="D152" s="10">
        <f t="shared" si="12"/>
        <v>162.84628175</v>
      </c>
      <c r="E152" s="9">
        <f t="shared" si="13"/>
        <v>-0.00021483333333333331</v>
      </c>
      <c r="F152" s="8">
        <f t="shared" si="14"/>
        <v>0.99137567</v>
      </c>
    </row>
    <row r="153" spans="1:6" ht="13.5">
      <c r="A153" s="1" t="s">
        <v>469</v>
      </c>
      <c r="B153" s="2">
        <f aca="true" t="shared" si="15" ref="B153:B216">DATE(FIXED(MID(A153,9,4)),FIXED(MID(A153,4,3)),FIXED(MID(A153,1,3)))</f>
        <v>39144</v>
      </c>
      <c r="C153" s="12">
        <f aca="true" t="shared" si="16" ref="C153:C216">(VALUE(MID(A153,14,2))+VALUE(MID(A153,17,2))/60+VALUE(MID(A153,20,5))/3660)/24</f>
        <v>0.9225637522768669</v>
      </c>
      <c r="D153" s="10">
        <f aca="true" t="shared" si="17" ref="D153:D216">VALUE(MID(A153,27,3))+VALUE(MID(A153,31,2))/60+VALUE(MID(A153,34,7))/3600-180</f>
        <v>162.84662974999998</v>
      </c>
      <c r="E153" s="9">
        <f aca="true" t="shared" si="18" ref="E153:E216">-((VALUE(MID(A153,44,2))+VALUE(MID(A153,47,2))/60+VALUE(MID(A153,50,7))/3600)*(IF(MID(A153,43,1)="-",-1,1)))</f>
        <v>-0.00021480555555555554</v>
      </c>
      <c r="F153" s="8">
        <f aca="true" t="shared" si="19" ref="F153:F216">VALUE(MID(A153,60,11))</f>
        <v>0.99137575</v>
      </c>
    </row>
    <row r="154" spans="1:6" ht="13.5">
      <c r="A154" s="1" t="s">
        <v>470</v>
      </c>
      <c r="B154" s="2">
        <f t="shared" si="15"/>
        <v>39144</v>
      </c>
      <c r="C154" s="12">
        <f t="shared" si="16"/>
        <v>0.9229166666666666</v>
      </c>
      <c r="D154" s="10">
        <f t="shared" si="17"/>
        <v>162.84697775</v>
      </c>
      <c r="E154" s="9">
        <f t="shared" si="18"/>
        <v>-0.00021477777777777776</v>
      </c>
      <c r="F154" s="8">
        <f t="shared" si="19"/>
        <v>0.99137584</v>
      </c>
    </row>
    <row r="155" spans="1:6" ht="13.5">
      <c r="A155" s="1" t="s">
        <v>471</v>
      </c>
      <c r="B155" s="2">
        <f t="shared" si="15"/>
        <v>39144</v>
      </c>
      <c r="C155" s="12">
        <f t="shared" si="16"/>
        <v>0.9232581967213114</v>
      </c>
      <c r="D155" s="10">
        <f t="shared" si="17"/>
        <v>162.84732574999998</v>
      </c>
      <c r="E155" s="9">
        <f t="shared" si="18"/>
        <v>-0.00021477777777777776</v>
      </c>
      <c r="F155" s="8">
        <f t="shared" si="19"/>
        <v>0.99137592</v>
      </c>
    </row>
    <row r="156" spans="1:6" ht="13.5">
      <c r="A156" s="1" t="s">
        <v>472</v>
      </c>
      <c r="B156" s="2">
        <f t="shared" si="15"/>
        <v>39144</v>
      </c>
      <c r="C156" s="12">
        <f t="shared" si="16"/>
        <v>0.9236111111111112</v>
      </c>
      <c r="D156" s="10">
        <f t="shared" si="17"/>
        <v>162.84767374999996</v>
      </c>
      <c r="E156" s="9">
        <f t="shared" si="18"/>
        <v>-0.00021475000000000002</v>
      </c>
      <c r="F156" s="8">
        <f t="shared" si="19"/>
        <v>0.99137601</v>
      </c>
    </row>
    <row r="157" spans="1:6" ht="13.5">
      <c r="A157" s="1" t="s">
        <v>473</v>
      </c>
      <c r="B157" s="2">
        <f t="shared" si="15"/>
        <v>39144</v>
      </c>
      <c r="C157" s="12">
        <f t="shared" si="16"/>
        <v>0.9239526411657559</v>
      </c>
      <c r="D157" s="10">
        <f t="shared" si="17"/>
        <v>162.84802177777777</v>
      </c>
      <c r="E157" s="9">
        <f t="shared" si="18"/>
        <v>-0.00021472222222222224</v>
      </c>
      <c r="F157" s="8">
        <f t="shared" si="19"/>
        <v>0.9913761</v>
      </c>
    </row>
    <row r="158" spans="1:6" ht="13.5">
      <c r="A158" s="1" t="s">
        <v>474</v>
      </c>
      <c r="B158" s="2">
        <f t="shared" si="15"/>
        <v>39144</v>
      </c>
      <c r="C158" s="12">
        <f t="shared" si="16"/>
        <v>0.9243055555555556</v>
      </c>
      <c r="D158" s="10">
        <f t="shared" si="17"/>
        <v>162.84836977777775</v>
      </c>
      <c r="E158" s="9">
        <f t="shared" si="18"/>
        <v>-0.00021472222222222224</v>
      </c>
      <c r="F158" s="8">
        <f t="shared" si="19"/>
        <v>0.99137618</v>
      </c>
    </row>
    <row r="159" spans="1:6" ht="13.5">
      <c r="A159" s="1" t="s">
        <v>475</v>
      </c>
      <c r="B159" s="2">
        <f t="shared" si="15"/>
        <v>39144</v>
      </c>
      <c r="C159" s="12">
        <f t="shared" si="16"/>
        <v>0.9246470856102004</v>
      </c>
      <c r="D159" s="10">
        <f t="shared" si="17"/>
        <v>162.84871777777778</v>
      </c>
      <c r="E159" s="9">
        <f t="shared" si="18"/>
        <v>-0.00021469444444444446</v>
      </c>
      <c r="F159" s="8">
        <f t="shared" si="19"/>
        <v>0.99137627</v>
      </c>
    </row>
    <row r="160" spans="1:6" ht="13.5">
      <c r="A160" s="1" t="s">
        <v>476</v>
      </c>
      <c r="B160" s="2">
        <f t="shared" si="15"/>
        <v>39144</v>
      </c>
      <c r="C160" s="12">
        <f t="shared" si="16"/>
        <v>0.9249999999999999</v>
      </c>
      <c r="D160" s="10">
        <f t="shared" si="17"/>
        <v>162.84906577777775</v>
      </c>
      <c r="E160" s="9">
        <f t="shared" si="18"/>
        <v>-0.0002146666666666667</v>
      </c>
      <c r="F160" s="8">
        <f t="shared" si="19"/>
        <v>0.99137635</v>
      </c>
    </row>
    <row r="161" spans="1:6" ht="13.5">
      <c r="A161" s="1" t="s">
        <v>477</v>
      </c>
      <c r="B161" s="2">
        <f t="shared" si="15"/>
        <v>39144</v>
      </c>
      <c r="C161" s="12">
        <f t="shared" si="16"/>
        <v>0.9253415300546447</v>
      </c>
      <c r="D161" s="10">
        <f t="shared" si="17"/>
        <v>162.84941377777778</v>
      </c>
      <c r="E161" s="9">
        <f t="shared" si="18"/>
        <v>-0.0002146666666666667</v>
      </c>
      <c r="F161" s="8">
        <f t="shared" si="19"/>
        <v>0.99137644</v>
      </c>
    </row>
    <row r="162" spans="1:6" ht="13.5">
      <c r="A162" s="1" t="s">
        <v>478</v>
      </c>
      <c r="B162" s="2">
        <f t="shared" si="15"/>
        <v>39144</v>
      </c>
      <c r="C162" s="12">
        <f t="shared" si="16"/>
        <v>0.9256944444444444</v>
      </c>
      <c r="D162" s="10">
        <f t="shared" si="17"/>
        <v>162.84976180555554</v>
      </c>
      <c r="E162" s="9">
        <f t="shared" si="18"/>
        <v>-0.00021463888888888891</v>
      </c>
      <c r="F162" s="8">
        <f t="shared" si="19"/>
        <v>0.99137653</v>
      </c>
    </row>
    <row r="163" spans="1:6" ht="13.5">
      <c r="A163" s="1" t="s">
        <v>479</v>
      </c>
      <c r="B163" s="2">
        <f t="shared" si="15"/>
        <v>39144</v>
      </c>
      <c r="C163" s="12">
        <f t="shared" si="16"/>
        <v>0.9260359744990891</v>
      </c>
      <c r="D163" s="10">
        <f t="shared" si="17"/>
        <v>162.85010980555558</v>
      </c>
      <c r="E163" s="9">
        <f t="shared" si="18"/>
        <v>-0.0002146111111111111</v>
      </c>
      <c r="F163" s="8">
        <f t="shared" si="19"/>
        <v>0.99137661</v>
      </c>
    </row>
    <row r="164" spans="1:6" ht="13.5">
      <c r="A164" s="1" t="s">
        <v>860</v>
      </c>
      <c r="B164" s="2">
        <f t="shared" si="15"/>
        <v>39144</v>
      </c>
      <c r="C164" s="12">
        <f t="shared" si="16"/>
        <v>0.9263888888888889</v>
      </c>
      <c r="D164" s="10">
        <f t="shared" si="17"/>
        <v>162.8504578055556</v>
      </c>
      <c r="E164" s="9">
        <f t="shared" si="18"/>
        <v>-0.0002146111111111111</v>
      </c>
      <c r="F164" s="8">
        <f t="shared" si="19"/>
        <v>0.9913767</v>
      </c>
    </row>
    <row r="165" spans="1:6" ht="13.5">
      <c r="A165" s="1" t="s">
        <v>861</v>
      </c>
      <c r="B165" s="2">
        <f t="shared" si="15"/>
        <v>39144</v>
      </c>
      <c r="C165" s="12">
        <f t="shared" si="16"/>
        <v>0.9267304189435337</v>
      </c>
      <c r="D165" s="10">
        <f t="shared" si="17"/>
        <v>162.85080580555558</v>
      </c>
      <c r="E165" s="9">
        <f t="shared" si="18"/>
        <v>-0.00021458333333333334</v>
      </c>
      <c r="F165" s="8">
        <f t="shared" si="19"/>
        <v>0.99137679</v>
      </c>
    </row>
    <row r="166" spans="1:6" ht="13.5">
      <c r="A166" s="1" t="s">
        <v>862</v>
      </c>
      <c r="B166" s="2">
        <f t="shared" si="15"/>
        <v>39144</v>
      </c>
      <c r="C166" s="12">
        <f t="shared" si="16"/>
        <v>0.9270833333333334</v>
      </c>
      <c r="D166" s="10">
        <f t="shared" si="17"/>
        <v>162.85115380555555</v>
      </c>
      <c r="E166" s="9">
        <f t="shared" si="18"/>
        <v>-0.00021455555555555556</v>
      </c>
      <c r="F166" s="8">
        <f t="shared" si="19"/>
        <v>0.99137687</v>
      </c>
    </row>
    <row r="167" spans="1:6" ht="13.5">
      <c r="A167" s="1" t="s">
        <v>863</v>
      </c>
      <c r="B167" s="2">
        <f t="shared" si="15"/>
        <v>39144</v>
      </c>
      <c r="C167" s="12">
        <f t="shared" si="16"/>
        <v>0.9274248633879781</v>
      </c>
      <c r="D167" s="10">
        <f t="shared" si="17"/>
        <v>162.85150180555559</v>
      </c>
      <c r="E167" s="9">
        <f t="shared" si="18"/>
        <v>-0.00021455555555555556</v>
      </c>
      <c r="F167" s="8">
        <f t="shared" si="19"/>
        <v>0.99137696</v>
      </c>
    </row>
    <row r="168" spans="1:6" ht="13.5">
      <c r="A168" s="1" t="s">
        <v>864</v>
      </c>
      <c r="B168" s="2">
        <f t="shared" si="15"/>
        <v>39144</v>
      </c>
      <c r="C168" s="12">
        <f t="shared" si="16"/>
        <v>0.9277777777777777</v>
      </c>
      <c r="D168" s="10">
        <f t="shared" si="17"/>
        <v>162.85184983333335</v>
      </c>
      <c r="E168" s="9">
        <f t="shared" si="18"/>
        <v>-0.00021452777777777779</v>
      </c>
      <c r="F168" s="8">
        <f t="shared" si="19"/>
        <v>0.99137704</v>
      </c>
    </row>
    <row r="169" spans="1:6" ht="13.5">
      <c r="A169" s="1" t="s">
        <v>865</v>
      </c>
      <c r="B169" s="2">
        <f t="shared" si="15"/>
        <v>39144</v>
      </c>
      <c r="C169" s="12">
        <f t="shared" si="16"/>
        <v>0.9281193078324225</v>
      </c>
      <c r="D169" s="10">
        <f t="shared" si="17"/>
        <v>162.85219783333338</v>
      </c>
      <c r="E169" s="9">
        <f t="shared" si="18"/>
        <v>-0.0002145</v>
      </c>
      <c r="F169" s="8">
        <f t="shared" si="19"/>
        <v>0.99137713</v>
      </c>
    </row>
    <row r="170" spans="1:6" ht="13.5">
      <c r="A170" s="1" t="s">
        <v>866</v>
      </c>
      <c r="B170" s="2">
        <f t="shared" si="15"/>
        <v>39144</v>
      </c>
      <c r="C170" s="12">
        <f t="shared" si="16"/>
        <v>0.9284722222222223</v>
      </c>
      <c r="D170" s="10">
        <f t="shared" si="17"/>
        <v>162.85254583333335</v>
      </c>
      <c r="E170" s="9">
        <f t="shared" si="18"/>
        <v>-0.0002145</v>
      </c>
      <c r="F170" s="8">
        <f t="shared" si="19"/>
        <v>0.99137722</v>
      </c>
    </row>
    <row r="171" spans="1:6" ht="13.5">
      <c r="A171" s="1" t="s">
        <v>867</v>
      </c>
      <c r="B171" s="2">
        <f t="shared" si="15"/>
        <v>39144</v>
      </c>
      <c r="C171" s="12">
        <f t="shared" si="16"/>
        <v>0.928813752276867</v>
      </c>
      <c r="D171" s="10">
        <f t="shared" si="17"/>
        <v>162.85289383333338</v>
      </c>
      <c r="E171" s="9">
        <f t="shared" si="18"/>
        <v>-0.00021447222222222223</v>
      </c>
      <c r="F171" s="8">
        <f t="shared" si="19"/>
        <v>0.9913773</v>
      </c>
    </row>
    <row r="172" spans="1:6" ht="13.5">
      <c r="A172" s="1" t="s">
        <v>868</v>
      </c>
      <c r="B172" s="2">
        <f t="shared" si="15"/>
        <v>39144</v>
      </c>
      <c r="C172" s="12">
        <f t="shared" si="16"/>
        <v>0.9291666666666667</v>
      </c>
      <c r="D172" s="10">
        <f t="shared" si="17"/>
        <v>162.85324183333336</v>
      </c>
      <c r="E172" s="9">
        <f t="shared" si="18"/>
        <v>-0.00021447222222222223</v>
      </c>
      <c r="F172" s="8">
        <f t="shared" si="19"/>
        <v>0.99137739</v>
      </c>
    </row>
    <row r="173" spans="1:6" ht="13.5">
      <c r="A173" s="1" t="s">
        <v>869</v>
      </c>
      <c r="B173" s="2">
        <f t="shared" si="15"/>
        <v>39144</v>
      </c>
      <c r="C173" s="12">
        <f t="shared" si="16"/>
        <v>0.9295081967213115</v>
      </c>
      <c r="D173" s="10">
        <f t="shared" si="17"/>
        <v>162.85358983333333</v>
      </c>
      <c r="E173" s="9">
        <f t="shared" si="18"/>
        <v>-0.00021444444444444446</v>
      </c>
      <c r="F173" s="8">
        <f t="shared" si="19"/>
        <v>0.99137748</v>
      </c>
    </row>
    <row r="174" spans="1:6" ht="13.5">
      <c r="A174" s="1" t="s">
        <v>870</v>
      </c>
      <c r="B174" s="2">
        <f t="shared" si="15"/>
        <v>39144</v>
      </c>
      <c r="C174" s="12">
        <f t="shared" si="16"/>
        <v>0.9298611111111111</v>
      </c>
      <c r="D174" s="10">
        <f t="shared" si="17"/>
        <v>162.85393786111115</v>
      </c>
      <c r="E174" s="9">
        <f t="shared" si="18"/>
        <v>-0.00021441666666666668</v>
      </c>
      <c r="F174" s="8">
        <f t="shared" si="19"/>
        <v>0.99137756</v>
      </c>
    </row>
    <row r="175" spans="1:6" ht="13.5">
      <c r="A175" s="1" t="s">
        <v>871</v>
      </c>
      <c r="B175" s="2">
        <f t="shared" si="15"/>
        <v>39144</v>
      </c>
      <c r="C175" s="12">
        <f t="shared" si="16"/>
        <v>0.9302026411657559</v>
      </c>
      <c r="D175" s="10">
        <f t="shared" si="17"/>
        <v>162.85428586111112</v>
      </c>
      <c r="E175" s="9">
        <f t="shared" si="18"/>
        <v>-0.00021441666666666668</v>
      </c>
      <c r="F175" s="8">
        <f t="shared" si="19"/>
        <v>0.99137765</v>
      </c>
    </row>
    <row r="176" spans="1:6" ht="13.5">
      <c r="A176" s="1" t="s">
        <v>872</v>
      </c>
      <c r="B176" s="2">
        <f t="shared" si="15"/>
        <v>39144</v>
      </c>
      <c r="C176" s="12">
        <f t="shared" si="16"/>
        <v>0.9305555555555555</v>
      </c>
      <c r="D176" s="10">
        <f t="shared" si="17"/>
        <v>162.85463386111115</v>
      </c>
      <c r="E176" s="9">
        <f t="shared" si="18"/>
        <v>-0.0002143888888888889</v>
      </c>
      <c r="F176" s="8">
        <f t="shared" si="19"/>
        <v>0.99137773</v>
      </c>
    </row>
    <row r="177" spans="1:6" ht="13.5">
      <c r="A177" s="1" t="s">
        <v>873</v>
      </c>
      <c r="B177" s="2">
        <f t="shared" si="15"/>
        <v>39144</v>
      </c>
      <c r="C177" s="12">
        <f t="shared" si="16"/>
        <v>0.9308970856102002</v>
      </c>
      <c r="D177" s="10">
        <f t="shared" si="17"/>
        <v>162.85498186111113</v>
      </c>
      <c r="E177" s="9">
        <f t="shared" si="18"/>
        <v>-0.00021436111111111113</v>
      </c>
      <c r="F177" s="8">
        <f t="shared" si="19"/>
        <v>0.99137782</v>
      </c>
    </row>
    <row r="178" spans="1:6" ht="13.5">
      <c r="A178" s="1" t="s">
        <v>874</v>
      </c>
      <c r="B178" s="2">
        <f t="shared" si="15"/>
        <v>39144</v>
      </c>
      <c r="C178" s="12">
        <f t="shared" si="16"/>
        <v>0.93125</v>
      </c>
      <c r="D178" s="10">
        <f t="shared" si="17"/>
        <v>162.85532986111116</v>
      </c>
      <c r="E178" s="9">
        <f t="shared" si="18"/>
        <v>-0.00021436111111111113</v>
      </c>
      <c r="F178" s="8">
        <f t="shared" si="19"/>
        <v>0.99137791</v>
      </c>
    </row>
    <row r="179" spans="1:6" ht="13.5">
      <c r="A179" s="1" t="s">
        <v>875</v>
      </c>
      <c r="B179" s="2">
        <f t="shared" si="15"/>
        <v>39144</v>
      </c>
      <c r="C179" s="12">
        <f t="shared" si="16"/>
        <v>0.9315915300546448</v>
      </c>
      <c r="D179" s="10">
        <f t="shared" si="17"/>
        <v>162.85567786111113</v>
      </c>
      <c r="E179" s="9">
        <f t="shared" si="18"/>
        <v>-0.00021433333333333333</v>
      </c>
      <c r="F179" s="8">
        <f t="shared" si="19"/>
        <v>0.99137799</v>
      </c>
    </row>
    <row r="180" spans="1:6" ht="13.5">
      <c r="A180" s="1" t="s">
        <v>876</v>
      </c>
      <c r="B180" s="2">
        <f t="shared" si="15"/>
        <v>39144</v>
      </c>
      <c r="C180" s="12">
        <f t="shared" si="16"/>
        <v>0.9319444444444445</v>
      </c>
      <c r="D180" s="10">
        <f t="shared" si="17"/>
        <v>162.8560258888889</v>
      </c>
      <c r="E180" s="9">
        <f t="shared" si="18"/>
        <v>-0.00021430555555555555</v>
      </c>
      <c r="F180" s="8">
        <f t="shared" si="19"/>
        <v>0.99137808</v>
      </c>
    </row>
    <row r="181" spans="1:6" ht="13.5">
      <c r="A181" s="1" t="s">
        <v>877</v>
      </c>
      <c r="B181" s="2">
        <f t="shared" si="15"/>
        <v>39144</v>
      </c>
      <c r="C181" s="12">
        <f t="shared" si="16"/>
        <v>0.9322859744990892</v>
      </c>
      <c r="D181" s="10">
        <f t="shared" si="17"/>
        <v>162.85637388888892</v>
      </c>
      <c r="E181" s="9">
        <f t="shared" si="18"/>
        <v>-0.00021430555555555555</v>
      </c>
      <c r="F181" s="8">
        <f t="shared" si="19"/>
        <v>0.99137817</v>
      </c>
    </row>
    <row r="182" spans="1:6" ht="13.5">
      <c r="A182" s="1" t="s">
        <v>878</v>
      </c>
      <c r="B182" s="2">
        <f t="shared" si="15"/>
        <v>39144</v>
      </c>
      <c r="C182" s="12">
        <f t="shared" si="16"/>
        <v>0.9326388888888889</v>
      </c>
      <c r="D182" s="10">
        <f t="shared" si="17"/>
        <v>162.8567218888889</v>
      </c>
      <c r="E182" s="9">
        <f t="shared" si="18"/>
        <v>-0.00021427777777777778</v>
      </c>
      <c r="F182" s="8">
        <f t="shared" si="19"/>
        <v>0.99137825</v>
      </c>
    </row>
    <row r="183" spans="1:6" ht="13.5">
      <c r="A183" s="1" t="s">
        <v>879</v>
      </c>
      <c r="B183" s="2">
        <f t="shared" si="15"/>
        <v>39144</v>
      </c>
      <c r="C183" s="12">
        <f t="shared" si="16"/>
        <v>0.9329804189435337</v>
      </c>
      <c r="D183" s="10">
        <f t="shared" si="17"/>
        <v>162.85706988888893</v>
      </c>
      <c r="E183" s="9">
        <f t="shared" si="18"/>
        <v>-0.00021425</v>
      </c>
      <c r="F183" s="8">
        <f t="shared" si="19"/>
        <v>0.99137834</v>
      </c>
    </row>
    <row r="184" spans="1:6" ht="13.5">
      <c r="A184" s="1" t="s">
        <v>880</v>
      </c>
      <c r="B184" s="2">
        <f t="shared" si="15"/>
        <v>39144</v>
      </c>
      <c r="C184" s="12">
        <f t="shared" si="16"/>
        <v>0.9333333333333332</v>
      </c>
      <c r="D184" s="10">
        <f t="shared" si="17"/>
        <v>162.8574178888889</v>
      </c>
      <c r="E184" s="9">
        <f t="shared" si="18"/>
        <v>-0.00021425</v>
      </c>
      <c r="F184" s="8">
        <f t="shared" si="19"/>
        <v>0.99137842</v>
      </c>
    </row>
    <row r="185" spans="1:6" ht="13.5">
      <c r="A185" s="1" t="s">
        <v>881</v>
      </c>
      <c r="B185" s="2">
        <f t="shared" si="15"/>
        <v>39144</v>
      </c>
      <c r="C185" s="12">
        <f t="shared" si="16"/>
        <v>0.933674863387978</v>
      </c>
      <c r="D185" s="10">
        <f t="shared" si="17"/>
        <v>162.85776588888893</v>
      </c>
      <c r="E185" s="9">
        <f t="shared" si="18"/>
        <v>-0.00021422222222222223</v>
      </c>
      <c r="F185" s="8">
        <f t="shared" si="19"/>
        <v>0.99137851</v>
      </c>
    </row>
    <row r="186" spans="1:6" ht="13.5">
      <c r="A186" s="1" t="s">
        <v>882</v>
      </c>
      <c r="B186" s="2">
        <f t="shared" si="15"/>
        <v>39144</v>
      </c>
      <c r="C186" s="12">
        <f t="shared" si="16"/>
        <v>0.9340277777777778</v>
      </c>
      <c r="D186" s="10">
        <f t="shared" si="17"/>
        <v>162.8581138888889</v>
      </c>
      <c r="E186" s="9">
        <f t="shared" si="18"/>
        <v>-0.00021419444444444445</v>
      </c>
      <c r="F186" s="8">
        <f t="shared" si="19"/>
        <v>0.9913786</v>
      </c>
    </row>
    <row r="187" spans="1:6" ht="13.5">
      <c r="A187" s="1" t="s">
        <v>883</v>
      </c>
      <c r="B187" s="2">
        <f t="shared" si="15"/>
        <v>39144</v>
      </c>
      <c r="C187" s="12">
        <f t="shared" si="16"/>
        <v>0.9343693078324226</v>
      </c>
      <c r="D187" s="10">
        <f t="shared" si="17"/>
        <v>162.85846191666667</v>
      </c>
      <c r="E187" s="9">
        <f t="shared" si="18"/>
        <v>-0.00021419444444444445</v>
      </c>
      <c r="F187" s="8">
        <f t="shared" si="19"/>
        <v>0.99137868</v>
      </c>
    </row>
    <row r="188" spans="1:6" ht="13.5">
      <c r="A188" s="1" t="s">
        <v>884</v>
      </c>
      <c r="B188" s="2">
        <f t="shared" si="15"/>
        <v>39144</v>
      </c>
      <c r="C188" s="12">
        <f t="shared" si="16"/>
        <v>0.9347222222222222</v>
      </c>
      <c r="D188" s="10">
        <f t="shared" si="17"/>
        <v>162.8588099166667</v>
      </c>
      <c r="E188" s="9">
        <f t="shared" si="18"/>
        <v>-0.00021416666666666668</v>
      </c>
      <c r="F188" s="8">
        <f t="shared" si="19"/>
        <v>0.99137877</v>
      </c>
    </row>
    <row r="189" spans="1:6" ht="13.5">
      <c r="A189" s="1" t="s">
        <v>885</v>
      </c>
      <c r="B189" s="2">
        <f t="shared" si="15"/>
        <v>39144</v>
      </c>
      <c r="C189" s="12">
        <f t="shared" si="16"/>
        <v>0.935063752276867</v>
      </c>
      <c r="D189" s="10">
        <f t="shared" si="17"/>
        <v>162.85915791666667</v>
      </c>
      <c r="E189" s="9">
        <f t="shared" si="18"/>
        <v>-0.0002141388888888889</v>
      </c>
      <c r="F189" s="8">
        <f t="shared" si="19"/>
        <v>0.99137886</v>
      </c>
    </row>
    <row r="190" spans="1:6" ht="13.5">
      <c r="A190" s="1" t="s">
        <v>886</v>
      </c>
      <c r="B190" s="2">
        <f t="shared" si="15"/>
        <v>39144</v>
      </c>
      <c r="C190" s="12">
        <f t="shared" si="16"/>
        <v>0.9354166666666667</v>
      </c>
      <c r="D190" s="10">
        <f t="shared" si="17"/>
        <v>162.8595059166667</v>
      </c>
      <c r="E190" s="9">
        <f t="shared" si="18"/>
        <v>-0.0002141388888888889</v>
      </c>
      <c r="F190" s="8">
        <f t="shared" si="19"/>
        <v>0.99137894</v>
      </c>
    </row>
    <row r="191" spans="1:6" ht="13.5">
      <c r="A191" s="1" t="s">
        <v>887</v>
      </c>
      <c r="B191" s="2">
        <f t="shared" si="15"/>
        <v>39144</v>
      </c>
      <c r="C191" s="12">
        <f t="shared" si="16"/>
        <v>0.9357581967213114</v>
      </c>
      <c r="D191" s="10">
        <f t="shared" si="17"/>
        <v>162.85985391666668</v>
      </c>
      <c r="E191" s="9">
        <f t="shared" si="18"/>
        <v>-0.00021411111111111113</v>
      </c>
      <c r="F191" s="8">
        <f t="shared" si="19"/>
        <v>0.99137903</v>
      </c>
    </row>
    <row r="192" spans="1:6" ht="13.5">
      <c r="A192" s="1" t="s">
        <v>888</v>
      </c>
      <c r="B192" s="2">
        <f t="shared" si="15"/>
        <v>39144</v>
      </c>
      <c r="C192" s="12">
        <f t="shared" si="16"/>
        <v>0.936111111111111</v>
      </c>
      <c r="D192" s="10">
        <f t="shared" si="17"/>
        <v>162.8602019166667</v>
      </c>
      <c r="E192" s="9">
        <f t="shared" si="18"/>
        <v>-0.00021411111111111113</v>
      </c>
      <c r="F192" s="8">
        <f t="shared" si="19"/>
        <v>0.99137911</v>
      </c>
    </row>
    <row r="193" spans="1:6" ht="13.5">
      <c r="A193" s="1" t="s">
        <v>889</v>
      </c>
      <c r="B193" s="2">
        <f t="shared" si="15"/>
        <v>39144</v>
      </c>
      <c r="C193" s="12">
        <f t="shared" si="16"/>
        <v>0.9364526411657558</v>
      </c>
      <c r="D193" s="10">
        <f t="shared" si="17"/>
        <v>162.86054991666668</v>
      </c>
      <c r="E193" s="9">
        <f t="shared" si="18"/>
        <v>-0.00021408333333333335</v>
      </c>
      <c r="F193" s="8">
        <f t="shared" si="19"/>
        <v>0.9913792</v>
      </c>
    </row>
    <row r="194" spans="1:6" ht="13.5">
      <c r="A194" s="1" t="s">
        <v>890</v>
      </c>
      <c r="B194" s="2">
        <f t="shared" si="15"/>
        <v>39144</v>
      </c>
      <c r="C194" s="12">
        <f t="shared" si="16"/>
        <v>0.9368055555555556</v>
      </c>
      <c r="D194" s="10">
        <f t="shared" si="17"/>
        <v>162.86089791666672</v>
      </c>
      <c r="E194" s="9">
        <f t="shared" si="18"/>
        <v>-0.00021405555555555555</v>
      </c>
      <c r="F194" s="8">
        <f t="shared" si="19"/>
        <v>0.99137929</v>
      </c>
    </row>
    <row r="195" spans="1:6" ht="13.5">
      <c r="A195" s="1" t="s">
        <v>891</v>
      </c>
      <c r="B195" s="2">
        <f t="shared" si="15"/>
        <v>39144</v>
      </c>
      <c r="C195" s="12">
        <f t="shared" si="16"/>
        <v>0.9371470856102003</v>
      </c>
      <c r="D195" s="10">
        <f t="shared" si="17"/>
        <v>162.86124594444448</v>
      </c>
      <c r="E195" s="9">
        <f t="shared" si="18"/>
        <v>-0.00021405555555555555</v>
      </c>
      <c r="F195" s="8">
        <f t="shared" si="19"/>
        <v>0.99137937</v>
      </c>
    </row>
    <row r="196" spans="1:6" ht="13.5">
      <c r="A196" s="1" t="s">
        <v>892</v>
      </c>
      <c r="B196" s="2">
        <f t="shared" si="15"/>
        <v>39144</v>
      </c>
      <c r="C196" s="12">
        <f t="shared" si="16"/>
        <v>0.9375</v>
      </c>
      <c r="D196" s="10">
        <f t="shared" si="17"/>
        <v>162.86159394444445</v>
      </c>
      <c r="E196" s="9">
        <f t="shared" si="18"/>
        <v>-0.00021402777777777777</v>
      </c>
      <c r="F196" s="8">
        <f t="shared" si="19"/>
        <v>0.99137946</v>
      </c>
    </row>
    <row r="197" spans="1:6" ht="13.5">
      <c r="A197" s="1" t="s">
        <v>893</v>
      </c>
      <c r="B197" s="2">
        <f t="shared" si="15"/>
        <v>39144</v>
      </c>
      <c r="C197" s="12">
        <f t="shared" si="16"/>
        <v>0.9378415300546448</v>
      </c>
      <c r="D197" s="10">
        <f t="shared" si="17"/>
        <v>162.86194194444448</v>
      </c>
      <c r="E197" s="9">
        <f t="shared" si="18"/>
        <v>-0.000214</v>
      </c>
      <c r="F197" s="8">
        <f t="shared" si="19"/>
        <v>0.99137955</v>
      </c>
    </row>
    <row r="198" spans="1:6" ht="13.5">
      <c r="A198" s="1" t="s">
        <v>894</v>
      </c>
      <c r="B198" s="2">
        <f t="shared" si="15"/>
        <v>39144</v>
      </c>
      <c r="C198" s="12">
        <f t="shared" si="16"/>
        <v>0.9381944444444444</v>
      </c>
      <c r="D198" s="10">
        <f t="shared" si="17"/>
        <v>162.86228994444446</v>
      </c>
      <c r="E198" s="9">
        <f t="shared" si="18"/>
        <v>-0.000214</v>
      </c>
      <c r="F198" s="8">
        <f t="shared" si="19"/>
        <v>0.99137963</v>
      </c>
    </row>
    <row r="199" spans="1:6" ht="13.5">
      <c r="A199" s="1" t="s">
        <v>895</v>
      </c>
      <c r="B199" s="2">
        <f t="shared" si="15"/>
        <v>39144</v>
      </c>
      <c r="C199" s="12">
        <f t="shared" si="16"/>
        <v>0.9385359744990892</v>
      </c>
      <c r="D199" s="10">
        <f t="shared" si="17"/>
        <v>162.8626379444445</v>
      </c>
      <c r="E199" s="9">
        <f t="shared" si="18"/>
        <v>-0.00021397222222222222</v>
      </c>
      <c r="F199" s="8">
        <f t="shared" si="19"/>
        <v>0.99137972</v>
      </c>
    </row>
    <row r="200" spans="1:6" ht="13.5">
      <c r="A200" s="1" t="s">
        <v>896</v>
      </c>
      <c r="B200" s="2">
        <f t="shared" si="15"/>
        <v>39144</v>
      </c>
      <c r="C200" s="12">
        <f t="shared" si="16"/>
        <v>0.938888888888889</v>
      </c>
      <c r="D200" s="10">
        <f t="shared" si="17"/>
        <v>162.86298594444446</v>
      </c>
      <c r="E200" s="9">
        <f t="shared" si="18"/>
        <v>-0.00021394444444444445</v>
      </c>
      <c r="F200" s="8">
        <f t="shared" si="19"/>
        <v>0.9913798</v>
      </c>
    </row>
    <row r="201" spans="1:6" ht="13.5">
      <c r="A201" s="1" t="s">
        <v>897</v>
      </c>
      <c r="B201" s="2">
        <f t="shared" si="15"/>
        <v>39144</v>
      </c>
      <c r="C201" s="12">
        <f t="shared" si="16"/>
        <v>0.9392304189435338</v>
      </c>
      <c r="D201" s="10">
        <f t="shared" si="17"/>
        <v>162.8633339444445</v>
      </c>
      <c r="E201" s="9">
        <f t="shared" si="18"/>
        <v>-0.00021394444444444445</v>
      </c>
      <c r="F201" s="8">
        <f t="shared" si="19"/>
        <v>0.99137989</v>
      </c>
    </row>
    <row r="202" spans="1:6" ht="13.5">
      <c r="A202" s="1" t="s">
        <v>898</v>
      </c>
      <c r="B202" s="2">
        <f t="shared" si="15"/>
        <v>39144</v>
      </c>
      <c r="C202" s="12">
        <f t="shared" si="16"/>
        <v>0.9395833333333333</v>
      </c>
      <c r="D202" s="10">
        <f t="shared" si="17"/>
        <v>162.86368194444447</v>
      </c>
      <c r="E202" s="9">
        <f t="shared" si="18"/>
        <v>-0.00021391666666666667</v>
      </c>
      <c r="F202" s="8">
        <f t="shared" si="19"/>
        <v>0.99137998</v>
      </c>
    </row>
    <row r="203" spans="1:6" ht="13.5">
      <c r="A203" s="1" t="s">
        <v>480</v>
      </c>
      <c r="B203" s="2">
        <f t="shared" si="15"/>
        <v>39144</v>
      </c>
      <c r="C203" s="12">
        <f t="shared" si="16"/>
        <v>0.9399248633879781</v>
      </c>
      <c r="D203" s="10">
        <f t="shared" si="17"/>
        <v>162.86402994444444</v>
      </c>
      <c r="E203" s="9">
        <f t="shared" si="18"/>
        <v>-0.0002138888888888889</v>
      </c>
      <c r="F203" s="8">
        <f t="shared" si="19"/>
        <v>0.99138006</v>
      </c>
    </row>
    <row r="204" spans="1:6" ht="13.5">
      <c r="A204" s="1" t="s">
        <v>481</v>
      </c>
      <c r="B204" s="2">
        <f t="shared" si="15"/>
        <v>39144</v>
      </c>
      <c r="C204" s="12">
        <f t="shared" si="16"/>
        <v>0.9402777777777778</v>
      </c>
      <c r="D204" s="10">
        <f t="shared" si="17"/>
        <v>162.86437794444447</v>
      </c>
      <c r="E204" s="9">
        <f t="shared" si="18"/>
        <v>-0.0002138888888888889</v>
      </c>
      <c r="F204" s="8">
        <f t="shared" si="19"/>
        <v>0.99138015</v>
      </c>
    </row>
    <row r="205" spans="1:6" ht="13.5">
      <c r="A205" s="1" t="s">
        <v>482</v>
      </c>
      <c r="B205" s="2">
        <f t="shared" si="15"/>
        <v>39144</v>
      </c>
      <c r="C205" s="12">
        <f t="shared" si="16"/>
        <v>0.9406193078324225</v>
      </c>
      <c r="D205" s="10">
        <f t="shared" si="17"/>
        <v>162.86472597222223</v>
      </c>
      <c r="E205" s="9">
        <f t="shared" si="18"/>
        <v>-0.00021386111111111112</v>
      </c>
      <c r="F205" s="8">
        <f t="shared" si="19"/>
        <v>0.99138024</v>
      </c>
    </row>
    <row r="206" spans="1:6" ht="13.5">
      <c r="A206" s="1" t="s">
        <v>483</v>
      </c>
      <c r="B206" s="2">
        <f t="shared" si="15"/>
        <v>39144</v>
      </c>
      <c r="C206" s="12">
        <f t="shared" si="16"/>
        <v>0.9409722222222222</v>
      </c>
      <c r="D206" s="10">
        <f t="shared" si="17"/>
        <v>162.86507397222226</v>
      </c>
      <c r="E206" s="9">
        <f t="shared" si="18"/>
        <v>-0.00021383333333333334</v>
      </c>
      <c r="F206" s="8">
        <f t="shared" si="19"/>
        <v>0.99138032</v>
      </c>
    </row>
    <row r="207" spans="1:6" ht="13.5">
      <c r="A207" s="1" t="s">
        <v>484</v>
      </c>
      <c r="B207" s="2">
        <f t="shared" si="15"/>
        <v>39144</v>
      </c>
      <c r="C207" s="12">
        <f t="shared" si="16"/>
        <v>0.941313752276867</v>
      </c>
      <c r="D207" s="10">
        <f t="shared" si="17"/>
        <v>162.86542197222224</v>
      </c>
      <c r="E207" s="9">
        <f t="shared" si="18"/>
        <v>-0.00021383333333333334</v>
      </c>
      <c r="F207" s="8">
        <f t="shared" si="19"/>
        <v>0.99138041</v>
      </c>
    </row>
    <row r="208" spans="1:6" ht="13.5">
      <c r="A208" s="1" t="s">
        <v>485</v>
      </c>
      <c r="B208" s="2">
        <f t="shared" si="15"/>
        <v>39144</v>
      </c>
      <c r="C208" s="12">
        <f t="shared" si="16"/>
        <v>0.9416666666666668</v>
      </c>
      <c r="D208" s="10">
        <f t="shared" si="17"/>
        <v>162.86576997222227</v>
      </c>
      <c r="E208" s="9">
        <f t="shared" si="18"/>
        <v>-0.00021380555555555557</v>
      </c>
      <c r="F208" s="8">
        <f t="shared" si="19"/>
        <v>0.99138049</v>
      </c>
    </row>
    <row r="209" spans="1:6" ht="13.5">
      <c r="A209" s="1" t="s">
        <v>486</v>
      </c>
      <c r="B209" s="2">
        <f t="shared" si="15"/>
        <v>39144</v>
      </c>
      <c r="C209" s="12">
        <f t="shared" si="16"/>
        <v>0.9420081967213115</v>
      </c>
      <c r="D209" s="10">
        <f t="shared" si="17"/>
        <v>162.86611797222224</v>
      </c>
      <c r="E209" s="9">
        <f t="shared" si="18"/>
        <v>-0.00021377777777777777</v>
      </c>
      <c r="F209" s="8">
        <f t="shared" si="19"/>
        <v>0.99138058</v>
      </c>
    </row>
    <row r="210" spans="1:6" ht="13.5">
      <c r="A210" s="1" t="s">
        <v>487</v>
      </c>
      <c r="B210" s="2">
        <f t="shared" si="15"/>
        <v>39144</v>
      </c>
      <c r="C210" s="12">
        <f t="shared" si="16"/>
        <v>0.9423611111111111</v>
      </c>
      <c r="D210" s="10">
        <f t="shared" si="17"/>
        <v>162.86646597222227</v>
      </c>
      <c r="E210" s="9">
        <f t="shared" si="18"/>
        <v>-0.00021377777777777777</v>
      </c>
      <c r="F210" s="8">
        <f t="shared" si="19"/>
        <v>0.99138067</v>
      </c>
    </row>
    <row r="211" spans="1:6" ht="13.5">
      <c r="A211" s="1" t="s">
        <v>488</v>
      </c>
      <c r="B211" s="2">
        <f t="shared" si="15"/>
        <v>39144</v>
      </c>
      <c r="C211" s="12">
        <f t="shared" si="16"/>
        <v>0.9427026411657559</v>
      </c>
      <c r="D211" s="10">
        <f t="shared" si="17"/>
        <v>162.86681397222225</v>
      </c>
      <c r="E211" s="9">
        <f t="shared" si="18"/>
        <v>-0.00021375</v>
      </c>
      <c r="F211" s="8">
        <f t="shared" si="19"/>
        <v>0.99138075</v>
      </c>
    </row>
    <row r="212" spans="1:6" ht="13.5">
      <c r="A212" s="1" t="s">
        <v>489</v>
      </c>
      <c r="B212" s="2">
        <f t="shared" si="15"/>
        <v>39144</v>
      </c>
      <c r="C212" s="12">
        <f t="shared" si="16"/>
        <v>0.9430555555555555</v>
      </c>
      <c r="D212" s="10">
        <f t="shared" si="17"/>
        <v>162.86716197222222</v>
      </c>
      <c r="E212" s="9">
        <f t="shared" si="18"/>
        <v>-0.00021372222222222222</v>
      </c>
      <c r="F212" s="8">
        <f t="shared" si="19"/>
        <v>0.99138084</v>
      </c>
    </row>
    <row r="213" spans="1:6" ht="13.5">
      <c r="A213" s="1" t="s">
        <v>490</v>
      </c>
      <c r="B213" s="2">
        <f t="shared" si="15"/>
        <v>39144</v>
      </c>
      <c r="C213" s="12">
        <f t="shared" si="16"/>
        <v>0.9433970856102003</v>
      </c>
      <c r="D213" s="10">
        <f t="shared" si="17"/>
        <v>162.86750997222225</v>
      </c>
      <c r="E213" s="9">
        <f t="shared" si="18"/>
        <v>-0.00021372222222222222</v>
      </c>
      <c r="F213" s="8">
        <f t="shared" si="19"/>
        <v>0.99138093</v>
      </c>
    </row>
    <row r="214" spans="1:6" ht="13.5">
      <c r="A214" s="1" t="s">
        <v>491</v>
      </c>
      <c r="B214" s="2">
        <f t="shared" si="15"/>
        <v>39144</v>
      </c>
      <c r="C214" s="12">
        <f t="shared" si="16"/>
        <v>0.94375</v>
      </c>
      <c r="D214" s="10">
        <f t="shared" si="17"/>
        <v>162.86785797222223</v>
      </c>
      <c r="E214" s="9">
        <f t="shared" si="18"/>
        <v>-0.00021369444444444444</v>
      </c>
      <c r="F214" s="8">
        <f t="shared" si="19"/>
        <v>0.99138101</v>
      </c>
    </row>
    <row r="215" spans="1:6" ht="13.5">
      <c r="A215" s="1" t="s">
        <v>492</v>
      </c>
      <c r="B215" s="2">
        <f t="shared" si="15"/>
        <v>39144</v>
      </c>
      <c r="C215" s="12">
        <f t="shared" si="16"/>
        <v>0.9440915300546447</v>
      </c>
      <c r="D215" s="10">
        <f t="shared" si="17"/>
        <v>162.86820597222226</v>
      </c>
      <c r="E215" s="9">
        <f t="shared" si="18"/>
        <v>-0.00021369444444444444</v>
      </c>
      <c r="F215" s="8">
        <f t="shared" si="19"/>
        <v>0.9913811</v>
      </c>
    </row>
    <row r="216" spans="1:6" ht="13.5">
      <c r="A216" s="1" t="s">
        <v>493</v>
      </c>
      <c r="B216" s="2">
        <f t="shared" si="15"/>
        <v>39144</v>
      </c>
      <c r="C216" s="12">
        <f t="shared" si="16"/>
        <v>0.9444444444444445</v>
      </c>
      <c r="D216" s="10">
        <f t="shared" si="17"/>
        <v>162.86855397222223</v>
      </c>
      <c r="E216" s="9">
        <f t="shared" si="18"/>
        <v>-0.00021366666666666667</v>
      </c>
      <c r="F216" s="8">
        <f t="shared" si="19"/>
        <v>0.99138118</v>
      </c>
    </row>
    <row r="217" spans="1:6" ht="13.5">
      <c r="A217" s="1" t="s">
        <v>494</v>
      </c>
      <c r="B217" s="2">
        <f aca="true" t="shared" si="20" ref="B217:B280">DATE(FIXED(MID(A217,9,4)),FIXED(MID(A217,4,3)),FIXED(MID(A217,1,3)))</f>
        <v>39144</v>
      </c>
      <c r="C217" s="12">
        <f aca="true" t="shared" si="21" ref="C217:C280">(VALUE(MID(A217,14,2))+VALUE(MID(A217,17,2))/60+VALUE(MID(A217,20,5))/3660)/24</f>
        <v>0.9447859744990893</v>
      </c>
      <c r="D217" s="10">
        <f aca="true" t="shared" si="22" ref="D217:D280">VALUE(MID(A217,27,3))+VALUE(MID(A217,31,2))/60+VALUE(MID(A217,34,7))/3600-180</f>
        <v>162.868902</v>
      </c>
      <c r="E217" s="9">
        <f aca="true" t="shared" si="23" ref="E217:E280">-((VALUE(MID(A217,44,2))+VALUE(MID(A217,47,2))/60+VALUE(MID(A217,50,7))/3600)*(IF(MID(A217,43,1)="-",-1,1)))</f>
        <v>-0.0002136388888888889</v>
      </c>
      <c r="F217" s="8">
        <f aca="true" t="shared" si="24" ref="F217:F280">VALUE(MID(A217,60,11))</f>
        <v>0.99138127</v>
      </c>
    </row>
    <row r="218" spans="1:6" ht="13.5">
      <c r="A218" s="1" t="s">
        <v>495</v>
      </c>
      <c r="B218" s="2">
        <f t="shared" si="20"/>
        <v>39144</v>
      </c>
      <c r="C218" s="12">
        <f t="shared" si="21"/>
        <v>0.9451388888888889</v>
      </c>
      <c r="D218" s="10">
        <f t="shared" si="22"/>
        <v>162.86925000000002</v>
      </c>
      <c r="E218" s="9">
        <f t="shared" si="23"/>
        <v>-0.0002136388888888889</v>
      </c>
      <c r="F218" s="8">
        <f t="shared" si="24"/>
        <v>0.99138136</v>
      </c>
    </row>
    <row r="219" spans="1:6" ht="13.5">
      <c r="A219" s="1" t="s">
        <v>496</v>
      </c>
      <c r="B219" s="2">
        <f t="shared" si="20"/>
        <v>39144</v>
      </c>
      <c r="C219" s="12">
        <f t="shared" si="21"/>
        <v>0.9454804189435336</v>
      </c>
      <c r="D219" s="10">
        <f t="shared" si="22"/>
        <v>162.869598</v>
      </c>
      <c r="E219" s="9">
        <f t="shared" si="23"/>
        <v>-0.00021361111111111111</v>
      </c>
      <c r="F219" s="8">
        <f t="shared" si="24"/>
        <v>0.99138144</v>
      </c>
    </row>
    <row r="220" spans="1:6" ht="13.5">
      <c r="A220" s="1" t="s">
        <v>497</v>
      </c>
      <c r="B220" s="2">
        <f t="shared" si="20"/>
        <v>39144</v>
      </c>
      <c r="C220" s="12">
        <f t="shared" si="21"/>
        <v>0.9458333333333333</v>
      </c>
      <c r="D220" s="10">
        <f t="shared" si="22"/>
        <v>162.86994600000003</v>
      </c>
      <c r="E220" s="9">
        <f t="shared" si="23"/>
        <v>-0.00021358333333333334</v>
      </c>
      <c r="F220" s="8">
        <f t="shared" si="24"/>
        <v>0.99138153</v>
      </c>
    </row>
    <row r="221" spans="1:6" ht="13.5">
      <c r="A221" s="1" t="s">
        <v>498</v>
      </c>
      <c r="B221" s="2">
        <f t="shared" si="20"/>
        <v>39144</v>
      </c>
      <c r="C221" s="12">
        <f t="shared" si="21"/>
        <v>0.9461748633879781</v>
      </c>
      <c r="D221" s="10">
        <f t="shared" si="22"/>
        <v>162.870294</v>
      </c>
      <c r="E221" s="9">
        <f t="shared" si="23"/>
        <v>-0.00021358333333333334</v>
      </c>
      <c r="F221" s="8">
        <f t="shared" si="24"/>
        <v>0.99138162</v>
      </c>
    </row>
    <row r="222" spans="1:6" ht="13.5">
      <c r="A222" s="1" t="s">
        <v>499</v>
      </c>
      <c r="B222" s="2">
        <f t="shared" si="20"/>
        <v>39144</v>
      </c>
      <c r="C222" s="12">
        <f t="shared" si="21"/>
        <v>0.9465277777777777</v>
      </c>
      <c r="D222" s="10">
        <f t="shared" si="22"/>
        <v>162.87064200000003</v>
      </c>
      <c r="E222" s="9">
        <f t="shared" si="23"/>
        <v>-0.00021355555555555556</v>
      </c>
      <c r="F222" s="8">
        <f t="shared" si="24"/>
        <v>0.9913817</v>
      </c>
    </row>
    <row r="223" spans="1:6" ht="13.5">
      <c r="A223" s="1" t="s">
        <v>500</v>
      </c>
      <c r="B223" s="2">
        <f t="shared" si="20"/>
        <v>39144</v>
      </c>
      <c r="C223" s="12">
        <f t="shared" si="21"/>
        <v>0.9468693078324225</v>
      </c>
      <c r="D223" s="10">
        <f t="shared" si="22"/>
        <v>162.87099</v>
      </c>
      <c r="E223" s="9">
        <f t="shared" si="23"/>
        <v>-0.0002135277777777778</v>
      </c>
      <c r="F223" s="8">
        <f t="shared" si="24"/>
        <v>0.99138179</v>
      </c>
    </row>
    <row r="224" spans="1:6" ht="13.5">
      <c r="A224" s="1" t="s">
        <v>501</v>
      </c>
      <c r="B224" s="2">
        <f t="shared" si="20"/>
        <v>39144</v>
      </c>
      <c r="C224" s="12">
        <f t="shared" si="21"/>
        <v>0.9472222222222223</v>
      </c>
      <c r="D224" s="10">
        <f t="shared" si="22"/>
        <v>162.87133799999998</v>
      </c>
      <c r="E224" s="9">
        <f t="shared" si="23"/>
        <v>-0.0002135277777777778</v>
      </c>
      <c r="F224" s="8">
        <f t="shared" si="24"/>
        <v>0.99138187</v>
      </c>
    </row>
    <row r="225" spans="1:6" ht="13.5">
      <c r="A225" s="1" t="s">
        <v>502</v>
      </c>
      <c r="B225" s="2">
        <f t="shared" si="20"/>
        <v>39144</v>
      </c>
      <c r="C225" s="12">
        <f t="shared" si="21"/>
        <v>0.9475637522768671</v>
      </c>
      <c r="D225" s="10">
        <f t="shared" si="22"/>
        <v>162.871686</v>
      </c>
      <c r="E225" s="9">
        <f t="shared" si="23"/>
        <v>-0.00021349999999999999</v>
      </c>
      <c r="F225" s="8">
        <f t="shared" si="24"/>
        <v>0.99138196</v>
      </c>
    </row>
    <row r="226" spans="1:6" ht="13.5">
      <c r="A226" s="1" t="s">
        <v>138</v>
      </c>
      <c r="B226" s="2">
        <f t="shared" si="20"/>
        <v>39144</v>
      </c>
      <c r="C226" s="12">
        <f t="shared" si="21"/>
        <v>0.9479166666666666</v>
      </c>
      <c r="D226" s="10">
        <f t="shared" si="22"/>
        <v>162.87203399999999</v>
      </c>
      <c r="E226" s="9">
        <f t="shared" si="23"/>
        <v>-0.0002134722222222222</v>
      </c>
      <c r="F226" s="8">
        <f t="shared" si="24"/>
        <v>0.99138205</v>
      </c>
    </row>
    <row r="227" spans="1:6" ht="13.5">
      <c r="A227" s="1" t="s">
        <v>139</v>
      </c>
      <c r="B227" s="2">
        <f t="shared" si="20"/>
        <v>39144</v>
      </c>
      <c r="C227" s="12">
        <f t="shared" si="21"/>
        <v>0.9482581967213114</v>
      </c>
      <c r="D227" s="10">
        <f t="shared" si="22"/>
        <v>162.87238200000002</v>
      </c>
      <c r="E227" s="9">
        <f t="shared" si="23"/>
        <v>-0.0002134722222222222</v>
      </c>
      <c r="F227" s="8">
        <f t="shared" si="24"/>
        <v>0.99138213</v>
      </c>
    </row>
    <row r="228" spans="1:6" ht="13.5">
      <c r="A228" s="1" t="s">
        <v>140</v>
      </c>
      <c r="B228" s="2">
        <f t="shared" si="20"/>
        <v>39144</v>
      </c>
      <c r="C228" s="12">
        <f t="shared" si="21"/>
        <v>0.9486111111111111</v>
      </c>
      <c r="D228" s="10">
        <f t="shared" si="22"/>
        <v>162.87273</v>
      </c>
      <c r="E228" s="9">
        <f t="shared" si="23"/>
        <v>-0.00021344444444444443</v>
      </c>
      <c r="F228" s="8">
        <f t="shared" si="24"/>
        <v>0.99138222</v>
      </c>
    </row>
    <row r="229" spans="1:6" ht="13.5">
      <c r="A229" s="1" t="s">
        <v>141</v>
      </c>
      <c r="B229" s="2">
        <f t="shared" si="20"/>
        <v>39144</v>
      </c>
      <c r="C229" s="12">
        <f t="shared" si="21"/>
        <v>0.9489526411657558</v>
      </c>
      <c r="D229" s="10">
        <f t="shared" si="22"/>
        <v>162.87307800000002</v>
      </c>
      <c r="E229" s="9">
        <f t="shared" si="23"/>
        <v>-0.00021341666666666666</v>
      </c>
      <c r="F229" s="8">
        <f t="shared" si="24"/>
        <v>0.99138231</v>
      </c>
    </row>
    <row r="230" spans="1:6" ht="13.5">
      <c r="A230" s="1" t="s">
        <v>142</v>
      </c>
      <c r="B230" s="2">
        <f t="shared" si="20"/>
        <v>39144</v>
      </c>
      <c r="C230" s="12">
        <f t="shared" si="21"/>
        <v>0.9493055555555556</v>
      </c>
      <c r="D230" s="10">
        <f t="shared" si="22"/>
        <v>162.873426</v>
      </c>
      <c r="E230" s="9">
        <f t="shared" si="23"/>
        <v>-0.00021341666666666666</v>
      </c>
      <c r="F230" s="8">
        <f t="shared" si="24"/>
        <v>0.99138239</v>
      </c>
    </row>
    <row r="231" spans="1:6" ht="13.5">
      <c r="A231" s="1" t="s">
        <v>143</v>
      </c>
      <c r="B231" s="2">
        <f t="shared" si="20"/>
        <v>39144</v>
      </c>
      <c r="C231" s="12">
        <f t="shared" si="21"/>
        <v>0.9496470856102004</v>
      </c>
      <c r="D231" s="10">
        <f t="shared" si="22"/>
        <v>162.87377400000003</v>
      </c>
      <c r="E231" s="9">
        <f t="shared" si="23"/>
        <v>-0.00021338888888888888</v>
      </c>
      <c r="F231" s="8">
        <f t="shared" si="24"/>
        <v>0.99138248</v>
      </c>
    </row>
    <row r="232" spans="1:6" ht="13.5">
      <c r="A232" s="1" t="s">
        <v>144</v>
      </c>
      <c r="B232" s="2">
        <f t="shared" si="20"/>
        <v>39144</v>
      </c>
      <c r="C232" s="12">
        <f t="shared" si="21"/>
        <v>0.9500000000000001</v>
      </c>
      <c r="D232" s="10">
        <f t="shared" si="22"/>
        <v>162.874122</v>
      </c>
      <c r="E232" s="9">
        <f t="shared" si="23"/>
        <v>-0.0002133611111111111</v>
      </c>
      <c r="F232" s="8">
        <f t="shared" si="24"/>
        <v>0.99138256</v>
      </c>
    </row>
    <row r="233" spans="1:6" ht="13.5">
      <c r="A233" s="1" t="s">
        <v>145</v>
      </c>
      <c r="B233" s="2">
        <f t="shared" si="20"/>
        <v>39144</v>
      </c>
      <c r="C233" s="12">
        <f t="shared" si="21"/>
        <v>0.9503415300546448</v>
      </c>
      <c r="D233" s="10">
        <f t="shared" si="22"/>
        <v>162.87447000000003</v>
      </c>
      <c r="E233" s="9">
        <f t="shared" si="23"/>
        <v>-0.0002133611111111111</v>
      </c>
      <c r="F233" s="8">
        <f t="shared" si="24"/>
        <v>0.99138265</v>
      </c>
    </row>
    <row r="234" spans="1:6" ht="13.5">
      <c r="A234" s="1" t="s">
        <v>146</v>
      </c>
      <c r="B234" s="2">
        <f t="shared" si="20"/>
        <v>39144</v>
      </c>
      <c r="C234" s="12">
        <f t="shared" si="21"/>
        <v>0.9506944444444444</v>
      </c>
      <c r="D234" s="10">
        <f t="shared" si="22"/>
        <v>162.874818</v>
      </c>
      <c r="E234" s="9">
        <f t="shared" si="23"/>
        <v>-0.00021333333333333333</v>
      </c>
      <c r="F234" s="8">
        <f t="shared" si="24"/>
        <v>0.99138274</v>
      </c>
    </row>
    <row r="235" spans="1:6" ht="13.5">
      <c r="A235" s="1" t="s">
        <v>147</v>
      </c>
      <c r="B235" s="2">
        <f t="shared" si="20"/>
        <v>39144</v>
      </c>
      <c r="C235" s="12">
        <f t="shared" si="21"/>
        <v>0.9510359744990892</v>
      </c>
      <c r="D235" s="10">
        <f t="shared" si="22"/>
        <v>162.87516600000004</v>
      </c>
      <c r="E235" s="9">
        <f t="shared" si="23"/>
        <v>-0.00021333333333333333</v>
      </c>
      <c r="F235" s="8">
        <f t="shared" si="24"/>
        <v>0.99138282</v>
      </c>
    </row>
    <row r="236" spans="1:6" ht="13.5">
      <c r="A236" s="1" t="s">
        <v>148</v>
      </c>
      <c r="B236" s="2">
        <f t="shared" si="20"/>
        <v>39144</v>
      </c>
      <c r="C236" s="12">
        <f t="shared" si="21"/>
        <v>0.9513888888888888</v>
      </c>
      <c r="D236" s="10">
        <f t="shared" si="22"/>
        <v>162.875514</v>
      </c>
      <c r="E236" s="9">
        <f t="shared" si="23"/>
        <v>-0.00021330555555555556</v>
      </c>
      <c r="F236" s="8">
        <f t="shared" si="24"/>
        <v>0.99138291</v>
      </c>
    </row>
    <row r="237" spans="1:6" ht="13.5">
      <c r="A237" s="1" t="s">
        <v>149</v>
      </c>
      <c r="B237" s="2">
        <f t="shared" si="20"/>
        <v>39144</v>
      </c>
      <c r="C237" s="12">
        <f t="shared" si="21"/>
        <v>0.9517304189435336</v>
      </c>
      <c r="D237" s="10">
        <f t="shared" si="22"/>
        <v>162.87586199999998</v>
      </c>
      <c r="E237" s="9">
        <f t="shared" si="23"/>
        <v>-0.00021327777777777778</v>
      </c>
      <c r="F237" s="8">
        <f t="shared" si="24"/>
        <v>0.991383</v>
      </c>
    </row>
    <row r="238" spans="1:6" ht="13.5">
      <c r="A238" s="1" t="s">
        <v>150</v>
      </c>
      <c r="B238" s="2">
        <f t="shared" si="20"/>
        <v>39144</v>
      </c>
      <c r="C238" s="12">
        <f t="shared" si="21"/>
        <v>0.9520833333333334</v>
      </c>
      <c r="D238" s="10">
        <f t="shared" si="22"/>
        <v>162.87621000000001</v>
      </c>
      <c r="E238" s="9">
        <f t="shared" si="23"/>
        <v>-0.00021327777777777778</v>
      </c>
      <c r="F238" s="8">
        <f t="shared" si="24"/>
        <v>0.99138308</v>
      </c>
    </row>
    <row r="239" spans="1:6" ht="13.5">
      <c r="A239" s="1" t="s">
        <v>151</v>
      </c>
      <c r="B239" s="2">
        <f t="shared" si="20"/>
        <v>39144</v>
      </c>
      <c r="C239" s="12">
        <f t="shared" si="21"/>
        <v>0.9524248633879782</v>
      </c>
      <c r="D239" s="10">
        <f t="shared" si="22"/>
        <v>162.87655802777778</v>
      </c>
      <c r="E239" s="9">
        <f t="shared" si="23"/>
        <v>-0.00021325</v>
      </c>
      <c r="F239" s="8">
        <f t="shared" si="24"/>
        <v>0.99138317</v>
      </c>
    </row>
    <row r="240" spans="1:6" ht="13.5">
      <c r="A240" s="1" t="s">
        <v>152</v>
      </c>
      <c r="B240" s="2">
        <f t="shared" si="20"/>
        <v>39144</v>
      </c>
      <c r="C240" s="12">
        <f t="shared" si="21"/>
        <v>0.9527777777777778</v>
      </c>
      <c r="D240" s="10">
        <f t="shared" si="22"/>
        <v>162.8769060277778</v>
      </c>
      <c r="E240" s="9">
        <f t="shared" si="23"/>
        <v>-0.0002132222222222222</v>
      </c>
      <c r="F240" s="8">
        <f t="shared" si="24"/>
        <v>0.99138325</v>
      </c>
    </row>
    <row r="241" spans="1:6" ht="13.5">
      <c r="A241" s="1" t="s">
        <v>153</v>
      </c>
      <c r="B241" s="2">
        <f t="shared" si="20"/>
        <v>39144</v>
      </c>
      <c r="C241" s="12">
        <f t="shared" si="21"/>
        <v>0.9531193078324226</v>
      </c>
      <c r="D241" s="10">
        <f t="shared" si="22"/>
        <v>162.87725402777778</v>
      </c>
      <c r="E241" s="9">
        <f t="shared" si="23"/>
        <v>-0.0002132222222222222</v>
      </c>
      <c r="F241" s="8">
        <f t="shared" si="24"/>
        <v>0.99138334</v>
      </c>
    </row>
    <row r="242" spans="1:6" ht="13.5">
      <c r="A242" s="1" t="s">
        <v>154</v>
      </c>
      <c r="B242" s="2">
        <f t="shared" si="20"/>
        <v>39144</v>
      </c>
      <c r="C242" s="12">
        <f t="shared" si="21"/>
        <v>0.9534722222222222</v>
      </c>
      <c r="D242" s="10">
        <f t="shared" si="22"/>
        <v>162.8776020277778</v>
      </c>
      <c r="E242" s="9">
        <f t="shared" si="23"/>
        <v>-0.00021319444444444443</v>
      </c>
      <c r="F242" s="8">
        <f t="shared" si="24"/>
        <v>0.99138343</v>
      </c>
    </row>
    <row r="243" spans="1:6" ht="13.5">
      <c r="A243" s="1" t="s">
        <v>155</v>
      </c>
      <c r="B243" s="2">
        <f t="shared" si="20"/>
        <v>39144</v>
      </c>
      <c r="C243" s="12">
        <f t="shared" si="21"/>
        <v>0.9538137522768669</v>
      </c>
      <c r="D243" s="10">
        <f t="shared" si="22"/>
        <v>162.87795002777779</v>
      </c>
      <c r="E243" s="9">
        <f t="shared" si="23"/>
        <v>-0.00021316666666666665</v>
      </c>
      <c r="F243" s="8">
        <f t="shared" si="24"/>
        <v>0.99138351</v>
      </c>
    </row>
    <row r="244" spans="1:6" ht="13.5">
      <c r="A244" s="1" t="s">
        <v>156</v>
      </c>
      <c r="B244" s="2">
        <f t="shared" si="20"/>
        <v>39144</v>
      </c>
      <c r="C244" s="12">
        <f t="shared" si="21"/>
        <v>0.9541666666666666</v>
      </c>
      <c r="D244" s="10">
        <f t="shared" si="22"/>
        <v>162.87829802777776</v>
      </c>
      <c r="E244" s="9">
        <f t="shared" si="23"/>
        <v>-0.00021316666666666665</v>
      </c>
      <c r="F244" s="8">
        <f t="shared" si="24"/>
        <v>0.9913836</v>
      </c>
    </row>
    <row r="245" spans="1:6" ht="13.5">
      <c r="A245" s="1" t="s">
        <v>157</v>
      </c>
      <c r="B245" s="2">
        <f t="shared" si="20"/>
        <v>39144</v>
      </c>
      <c r="C245" s="12">
        <f t="shared" si="21"/>
        <v>0.9545081967213114</v>
      </c>
      <c r="D245" s="10">
        <f t="shared" si="22"/>
        <v>162.8786460277778</v>
      </c>
      <c r="E245" s="9">
        <f t="shared" si="23"/>
        <v>-0.00021313888888888888</v>
      </c>
      <c r="F245" s="8">
        <f t="shared" si="24"/>
        <v>0.99138369</v>
      </c>
    </row>
    <row r="246" spans="1:6" ht="13.5">
      <c r="A246" s="1" t="s">
        <v>158</v>
      </c>
      <c r="B246" s="2">
        <f t="shared" si="20"/>
        <v>39144</v>
      </c>
      <c r="C246" s="12">
        <f t="shared" si="21"/>
        <v>0.9548611111111112</v>
      </c>
      <c r="D246" s="10">
        <f t="shared" si="22"/>
        <v>162.87899402777776</v>
      </c>
      <c r="E246" s="9">
        <f t="shared" si="23"/>
        <v>-0.0002131111111111111</v>
      </c>
      <c r="F246" s="8">
        <f t="shared" si="24"/>
        <v>0.99138377</v>
      </c>
    </row>
    <row r="247" spans="1:6" ht="13.5">
      <c r="A247" s="1" t="s">
        <v>159</v>
      </c>
      <c r="B247" s="2">
        <f t="shared" si="20"/>
        <v>39144</v>
      </c>
      <c r="C247" s="12">
        <f t="shared" si="21"/>
        <v>0.9552026411657559</v>
      </c>
      <c r="D247" s="10">
        <f t="shared" si="22"/>
        <v>162.8793420277778</v>
      </c>
      <c r="E247" s="9">
        <f t="shared" si="23"/>
        <v>-0.0002131111111111111</v>
      </c>
      <c r="F247" s="8">
        <f t="shared" si="24"/>
        <v>0.99138386</v>
      </c>
    </row>
    <row r="248" spans="1:6" ht="13.5">
      <c r="A248" s="1" t="s">
        <v>160</v>
      </c>
      <c r="B248" s="2">
        <f t="shared" si="20"/>
        <v>39144</v>
      </c>
      <c r="C248" s="12">
        <f t="shared" si="21"/>
        <v>0.9555555555555556</v>
      </c>
      <c r="D248" s="10">
        <f t="shared" si="22"/>
        <v>162.87969002777777</v>
      </c>
      <c r="E248" s="9">
        <f t="shared" si="23"/>
        <v>-0.00021308333333333333</v>
      </c>
      <c r="F248" s="8">
        <f t="shared" si="24"/>
        <v>0.99138394</v>
      </c>
    </row>
    <row r="249" spans="1:6" ht="13.5">
      <c r="A249" s="1" t="s">
        <v>161</v>
      </c>
      <c r="B249" s="2">
        <f t="shared" si="20"/>
        <v>39144</v>
      </c>
      <c r="C249" s="12">
        <f t="shared" si="21"/>
        <v>0.9558970856102004</v>
      </c>
      <c r="D249" s="10">
        <f t="shared" si="22"/>
        <v>162.8800380277778</v>
      </c>
      <c r="E249" s="9">
        <f t="shared" si="23"/>
        <v>-0.00021305555555555555</v>
      </c>
      <c r="F249" s="8">
        <f t="shared" si="24"/>
        <v>0.99138403</v>
      </c>
    </row>
    <row r="250" spans="1:6" ht="13.5">
      <c r="A250" s="1" t="s">
        <v>162</v>
      </c>
      <c r="B250" s="2">
        <f t="shared" si="20"/>
        <v>39144</v>
      </c>
      <c r="C250" s="12">
        <f t="shared" si="21"/>
        <v>0.9562499999999999</v>
      </c>
      <c r="D250" s="10">
        <f t="shared" si="22"/>
        <v>162.88038602777777</v>
      </c>
      <c r="E250" s="9">
        <f t="shared" si="23"/>
        <v>-0.00021305555555555555</v>
      </c>
      <c r="F250" s="8">
        <f t="shared" si="24"/>
        <v>0.99138412</v>
      </c>
    </row>
    <row r="251" spans="1:6" ht="13.5">
      <c r="A251" s="1" t="s">
        <v>163</v>
      </c>
      <c r="B251" s="2">
        <f t="shared" si="20"/>
        <v>39144</v>
      </c>
      <c r="C251" s="12">
        <f t="shared" si="21"/>
        <v>0.9565915300546447</v>
      </c>
      <c r="D251" s="10">
        <f t="shared" si="22"/>
        <v>162.8807340277778</v>
      </c>
      <c r="E251" s="9">
        <f t="shared" si="23"/>
        <v>-0.00021302777777777778</v>
      </c>
      <c r="F251" s="8">
        <f t="shared" si="24"/>
        <v>0.9913842</v>
      </c>
    </row>
    <row r="252" spans="1:6" ht="13.5">
      <c r="A252" s="1" t="s">
        <v>164</v>
      </c>
      <c r="B252" s="2">
        <f t="shared" si="20"/>
        <v>39144</v>
      </c>
      <c r="C252" s="12">
        <f t="shared" si="21"/>
        <v>0.9569444444444444</v>
      </c>
      <c r="D252" s="10">
        <f t="shared" si="22"/>
        <v>162.88108202777778</v>
      </c>
      <c r="E252" s="9">
        <f t="shared" si="23"/>
        <v>-0.000213</v>
      </c>
      <c r="F252" s="8">
        <f t="shared" si="24"/>
        <v>0.99138429</v>
      </c>
    </row>
    <row r="253" spans="1:6" ht="13.5">
      <c r="A253" s="1" t="s">
        <v>165</v>
      </c>
      <c r="B253" s="2">
        <f t="shared" si="20"/>
        <v>39144</v>
      </c>
      <c r="C253" s="12">
        <f t="shared" si="21"/>
        <v>0.9572859744990891</v>
      </c>
      <c r="D253" s="10">
        <f t="shared" si="22"/>
        <v>162.8814300277778</v>
      </c>
      <c r="E253" s="9">
        <f t="shared" si="23"/>
        <v>-0.000213</v>
      </c>
      <c r="F253" s="8">
        <f t="shared" si="24"/>
        <v>0.99138438</v>
      </c>
    </row>
    <row r="254" spans="1:6" ht="13.5">
      <c r="A254" s="1" t="s">
        <v>166</v>
      </c>
      <c r="B254" s="2">
        <f t="shared" si="20"/>
        <v>39144</v>
      </c>
      <c r="C254" s="12">
        <f t="shared" si="21"/>
        <v>0.9576388888888889</v>
      </c>
      <c r="D254" s="10">
        <f t="shared" si="22"/>
        <v>162.88177802777778</v>
      </c>
      <c r="E254" s="9">
        <f t="shared" si="23"/>
        <v>-0.00021297222222222222</v>
      </c>
      <c r="F254" s="8">
        <f t="shared" si="24"/>
        <v>0.99138446</v>
      </c>
    </row>
    <row r="255" spans="1:6" ht="13.5">
      <c r="A255" s="1" t="s">
        <v>167</v>
      </c>
      <c r="B255" s="2">
        <f t="shared" si="20"/>
        <v>39144</v>
      </c>
      <c r="C255" s="12">
        <f t="shared" si="21"/>
        <v>0.9579804189435337</v>
      </c>
      <c r="D255" s="10">
        <f t="shared" si="22"/>
        <v>162.88212602777776</v>
      </c>
      <c r="E255" s="9">
        <f t="shared" si="23"/>
        <v>-0.00021294444444444442</v>
      </c>
      <c r="F255" s="8">
        <f t="shared" si="24"/>
        <v>0.99138455</v>
      </c>
    </row>
    <row r="256" spans="1:6" ht="13.5">
      <c r="A256" s="1" t="s">
        <v>168</v>
      </c>
      <c r="B256" s="2">
        <f t="shared" si="20"/>
        <v>39144</v>
      </c>
      <c r="C256" s="12">
        <f t="shared" si="21"/>
        <v>0.9583333333333334</v>
      </c>
      <c r="D256" s="10">
        <f t="shared" si="22"/>
        <v>162.8824740277778</v>
      </c>
      <c r="E256" s="9">
        <f t="shared" si="23"/>
        <v>-0.00021294444444444442</v>
      </c>
      <c r="F256" s="8">
        <f t="shared" si="24"/>
        <v>0.99138463</v>
      </c>
    </row>
    <row r="257" spans="1:6" ht="13.5">
      <c r="A257" s="1" t="s">
        <v>169</v>
      </c>
      <c r="B257" s="2">
        <f t="shared" si="20"/>
        <v>39144</v>
      </c>
      <c r="C257" s="12">
        <f t="shared" si="21"/>
        <v>0.9586748633879781</v>
      </c>
      <c r="D257" s="10">
        <f t="shared" si="22"/>
        <v>162.88282202777776</v>
      </c>
      <c r="E257" s="9">
        <f t="shared" si="23"/>
        <v>-0.00021291666666666665</v>
      </c>
      <c r="F257" s="8">
        <f t="shared" si="24"/>
        <v>0.99138472</v>
      </c>
    </row>
    <row r="258" spans="1:6" ht="13.5">
      <c r="A258" s="1" t="s">
        <v>170</v>
      </c>
      <c r="B258" s="2">
        <f t="shared" si="20"/>
        <v>39144</v>
      </c>
      <c r="C258" s="12">
        <f t="shared" si="21"/>
        <v>0.9590277777777777</v>
      </c>
      <c r="D258" s="10">
        <f t="shared" si="22"/>
        <v>162.88317</v>
      </c>
      <c r="E258" s="9">
        <f t="shared" si="23"/>
        <v>-0.00021291666666666665</v>
      </c>
      <c r="F258" s="8">
        <f t="shared" si="24"/>
        <v>0.99138481</v>
      </c>
    </row>
    <row r="259" spans="1:6" ht="13.5">
      <c r="A259" s="1" t="s">
        <v>171</v>
      </c>
      <c r="B259" s="2">
        <f t="shared" si="20"/>
        <v>39144</v>
      </c>
      <c r="C259" s="12">
        <f t="shared" si="21"/>
        <v>0.9593693078324225</v>
      </c>
      <c r="D259" s="10">
        <f t="shared" si="22"/>
        <v>162.88351799999998</v>
      </c>
      <c r="E259" s="9">
        <f t="shared" si="23"/>
        <v>-0.00021288888888888887</v>
      </c>
      <c r="F259" s="8">
        <f t="shared" si="24"/>
        <v>0.99138489</v>
      </c>
    </row>
    <row r="260" spans="1:6" ht="13.5">
      <c r="A260" s="1" t="s">
        <v>172</v>
      </c>
      <c r="B260" s="2">
        <f t="shared" si="20"/>
        <v>39144</v>
      </c>
      <c r="C260" s="12">
        <f t="shared" si="21"/>
        <v>0.9597222222222223</v>
      </c>
      <c r="D260" s="10">
        <f t="shared" si="22"/>
        <v>162.883866</v>
      </c>
      <c r="E260" s="9">
        <f t="shared" si="23"/>
        <v>-0.0002128611111111111</v>
      </c>
      <c r="F260" s="8">
        <f t="shared" si="24"/>
        <v>0.99138498</v>
      </c>
    </row>
    <row r="261" spans="1:6" ht="13.5">
      <c r="A261" s="1" t="s">
        <v>173</v>
      </c>
      <c r="B261" s="2">
        <f t="shared" si="20"/>
        <v>39144</v>
      </c>
      <c r="C261" s="12">
        <f t="shared" si="21"/>
        <v>0.960063752276867</v>
      </c>
      <c r="D261" s="10">
        <f t="shared" si="22"/>
        <v>162.884214</v>
      </c>
      <c r="E261" s="9">
        <f t="shared" si="23"/>
        <v>-0.0002128611111111111</v>
      </c>
      <c r="F261" s="8">
        <f t="shared" si="24"/>
        <v>0.99138507</v>
      </c>
    </row>
    <row r="262" spans="1:6" ht="13.5">
      <c r="A262" s="1" t="s">
        <v>174</v>
      </c>
      <c r="B262" s="2">
        <f t="shared" si="20"/>
        <v>39144</v>
      </c>
      <c r="C262" s="12">
        <f t="shared" si="21"/>
        <v>0.9604166666666667</v>
      </c>
      <c r="D262" s="10">
        <f t="shared" si="22"/>
        <v>162.88456200000002</v>
      </c>
      <c r="E262" s="9">
        <f t="shared" si="23"/>
        <v>-0.00021283333333333332</v>
      </c>
      <c r="F262" s="8">
        <f t="shared" si="24"/>
        <v>0.99138515</v>
      </c>
    </row>
    <row r="263" spans="1:6" ht="13.5">
      <c r="A263" s="1" t="s">
        <v>175</v>
      </c>
      <c r="B263" s="2">
        <f t="shared" si="20"/>
        <v>39144</v>
      </c>
      <c r="C263" s="12">
        <f t="shared" si="21"/>
        <v>0.9607581967213115</v>
      </c>
      <c r="D263" s="10">
        <f t="shared" si="22"/>
        <v>162.88491</v>
      </c>
      <c r="E263" s="9">
        <f t="shared" si="23"/>
        <v>-0.00021280555555555555</v>
      </c>
      <c r="F263" s="8">
        <f t="shared" si="24"/>
        <v>0.99138524</v>
      </c>
    </row>
    <row r="264" spans="1:6" ht="13.5">
      <c r="A264" s="1" t="s">
        <v>176</v>
      </c>
      <c r="B264" s="2">
        <f t="shared" si="20"/>
        <v>39144</v>
      </c>
      <c r="C264" s="12">
        <f t="shared" si="21"/>
        <v>0.9611111111111111</v>
      </c>
      <c r="D264" s="10">
        <f t="shared" si="22"/>
        <v>162.88525799999996</v>
      </c>
      <c r="E264" s="9">
        <f t="shared" si="23"/>
        <v>-0.00021280555555555555</v>
      </c>
      <c r="F264" s="8">
        <f t="shared" si="24"/>
        <v>0.99138532</v>
      </c>
    </row>
    <row r="265" spans="1:6" ht="13.5">
      <c r="A265" s="1" t="s">
        <v>177</v>
      </c>
      <c r="B265" s="2">
        <f t="shared" si="20"/>
        <v>39144</v>
      </c>
      <c r="C265" s="12">
        <f t="shared" si="21"/>
        <v>0.9614526411657559</v>
      </c>
      <c r="D265" s="10">
        <f t="shared" si="22"/>
        <v>162.885606</v>
      </c>
      <c r="E265" s="9">
        <f t="shared" si="23"/>
        <v>-0.00021277777777777777</v>
      </c>
      <c r="F265" s="8">
        <f t="shared" si="24"/>
        <v>0.99138541</v>
      </c>
    </row>
    <row r="266" spans="1:6" ht="13.5">
      <c r="A266" s="1" t="s">
        <v>178</v>
      </c>
      <c r="B266" s="2">
        <f t="shared" si="20"/>
        <v>39144</v>
      </c>
      <c r="C266" s="12">
        <f t="shared" si="21"/>
        <v>0.9618055555555555</v>
      </c>
      <c r="D266" s="10">
        <f t="shared" si="22"/>
        <v>162.88595399999997</v>
      </c>
      <c r="E266" s="9">
        <f t="shared" si="23"/>
        <v>-0.00021275</v>
      </c>
      <c r="F266" s="8">
        <f t="shared" si="24"/>
        <v>0.9913855</v>
      </c>
    </row>
    <row r="267" spans="1:6" ht="13.5">
      <c r="A267" s="1" t="s">
        <v>179</v>
      </c>
      <c r="B267" s="2">
        <f t="shared" si="20"/>
        <v>39144</v>
      </c>
      <c r="C267" s="12">
        <f t="shared" si="21"/>
        <v>0.9621470856102002</v>
      </c>
      <c r="D267" s="10">
        <f t="shared" si="22"/>
        <v>162.886302</v>
      </c>
      <c r="E267" s="9">
        <f t="shared" si="23"/>
        <v>-0.00021275</v>
      </c>
      <c r="F267" s="8">
        <f t="shared" si="24"/>
        <v>0.99138558</v>
      </c>
    </row>
    <row r="268" spans="1:6" ht="13.5">
      <c r="A268" s="1" t="s">
        <v>180</v>
      </c>
      <c r="B268" s="2">
        <f t="shared" si="20"/>
        <v>39144</v>
      </c>
      <c r="C268" s="12">
        <f t="shared" si="21"/>
        <v>0.9625</v>
      </c>
      <c r="D268" s="10">
        <f t="shared" si="22"/>
        <v>162.88664999999997</v>
      </c>
      <c r="E268" s="9">
        <f t="shared" si="23"/>
        <v>-0.00021272222222222222</v>
      </c>
      <c r="F268" s="8">
        <f t="shared" si="24"/>
        <v>0.99138567</v>
      </c>
    </row>
    <row r="269" spans="1:6" ht="13.5">
      <c r="A269" s="1" t="s">
        <v>181</v>
      </c>
      <c r="B269" s="2">
        <f t="shared" si="20"/>
        <v>39144</v>
      </c>
      <c r="C269" s="12">
        <f t="shared" si="21"/>
        <v>0.9628415300546448</v>
      </c>
      <c r="D269" s="10">
        <f t="shared" si="22"/>
        <v>162.886998</v>
      </c>
      <c r="E269" s="9">
        <f t="shared" si="23"/>
        <v>-0.00021269444444444447</v>
      </c>
      <c r="F269" s="8">
        <f t="shared" si="24"/>
        <v>0.99138576</v>
      </c>
    </row>
    <row r="270" spans="1:6" ht="13.5">
      <c r="A270" s="1" t="s">
        <v>182</v>
      </c>
      <c r="B270" s="2">
        <f t="shared" si="20"/>
        <v>39144</v>
      </c>
      <c r="C270" s="12">
        <f t="shared" si="21"/>
        <v>0.9631944444444445</v>
      </c>
      <c r="D270" s="10">
        <f t="shared" si="22"/>
        <v>162.88734599999998</v>
      </c>
      <c r="E270" s="9">
        <f t="shared" si="23"/>
        <v>-0.00021269444444444447</v>
      </c>
      <c r="F270" s="8">
        <f t="shared" si="24"/>
        <v>0.99138584</v>
      </c>
    </row>
    <row r="271" spans="1:6" ht="13.5">
      <c r="A271" s="1" t="s">
        <v>183</v>
      </c>
      <c r="B271" s="2">
        <f t="shared" si="20"/>
        <v>39144</v>
      </c>
      <c r="C271" s="12">
        <f t="shared" si="21"/>
        <v>0.9635359744990892</v>
      </c>
      <c r="D271" s="10">
        <f t="shared" si="22"/>
        <v>162.887694</v>
      </c>
      <c r="E271" s="9">
        <f t="shared" si="23"/>
        <v>-0.00021266666666666664</v>
      </c>
      <c r="F271" s="8">
        <f t="shared" si="24"/>
        <v>0.99138593</v>
      </c>
    </row>
    <row r="272" spans="1:6" ht="13.5">
      <c r="A272" s="1" t="s">
        <v>184</v>
      </c>
      <c r="B272" s="2">
        <f t="shared" si="20"/>
        <v>39144</v>
      </c>
      <c r="C272" s="12">
        <f t="shared" si="21"/>
        <v>0.9638888888888889</v>
      </c>
      <c r="D272" s="10">
        <f t="shared" si="22"/>
        <v>162.88804199999998</v>
      </c>
      <c r="E272" s="9">
        <f t="shared" si="23"/>
        <v>-0.00021263888888888887</v>
      </c>
      <c r="F272" s="8">
        <f t="shared" si="24"/>
        <v>0.99138601</v>
      </c>
    </row>
    <row r="273" spans="1:6" ht="13.5">
      <c r="A273" s="1" t="s">
        <v>185</v>
      </c>
      <c r="B273" s="2">
        <f t="shared" si="20"/>
        <v>39144</v>
      </c>
      <c r="C273" s="12">
        <f t="shared" si="21"/>
        <v>0.9642304189435337</v>
      </c>
      <c r="D273" s="10">
        <f t="shared" si="22"/>
        <v>162.88839000000002</v>
      </c>
      <c r="E273" s="9">
        <f t="shared" si="23"/>
        <v>-0.00021263888888888887</v>
      </c>
      <c r="F273" s="8">
        <f t="shared" si="24"/>
        <v>0.9913861</v>
      </c>
    </row>
    <row r="274" spans="1:6" ht="13.5">
      <c r="A274" s="1" t="s">
        <v>186</v>
      </c>
      <c r="B274" s="2">
        <f t="shared" si="20"/>
        <v>39144</v>
      </c>
      <c r="C274" s="12">
        <f t="shared" si="21"/>
        <v>0.9645833333333332</v>
      </c>
      <c r="D274" s="10">
        <f t="shared" si="22"/>
        <v>162.888738</v>
      </c>
      <c r="E274" s="9">
        <f t="shared" si="23"/>
        <v>-0.0002126111111111111</v>
      </c>
      <c r="F274" s="8">
        <f t="shared" si="24"/>
        <v>0.99138619</v>
      </c>
    </row>
    <row r="275" spans="1:6" ht="13.5">
      <c r="A275" s="1" t="s">
        <v>187</v>
      </c>
      <c r="B275" s="2">
        <f t="shared" si="20"/>
        <v>39144</v>
      </c>
      <c r="C275" s="12">
        <f t="shared" si="21"/>
        <v>0.964924863387978</v>
      </c>
      <c r="D275" s="10">
        <f t="shared" si="22"/>
        <v>162.88908600000002</v>
      </c>
      <c r="E275" s="9">
        <f t="shared" si="23"/>
        <v>-0.00021258333333333331</v>
      </c>
      <c r="F275" s="8">
        <f t="shared" si="24"/>
        <v>0.99138627</v>
      </c>
    </row>
    <row r="276" spans="1:6" ht="13.5">
      <c r="A276" s="1" t="s">
        <v>188</v>
      </c>
      <c r="B276" s="2">
        <f t="shared" si="20"/>
        <v>39144</v>
      </c>
      <c r="C276" s="12">
        <f t="shared" si="21"/>
        <v>0.9652777777777778</v>
      </c>
      <c r="D276" s="10">
        <f t="shared" si="22"/>
        <v>162.889434</v>
      </c>
      <c r="E276" s="9">
        <f t="shared" si="23"/>
        <v>-0.00021258333333333331</v>
      </c>
      <c r="F276" s="8">
        <f t="shared" si="24"/>
        <v>0.99138636</v>
      </c>
    </row>
    <row r="277" spans="1:6" ht="13.5">
      <c r="A277" s="1" t="s">
        <v>189</v>
      </c>
      <c r="B277" s="2">
        <f t="shared" si="20"/>
        <v>39144</v>
      </c>
      <c r="C277" s="12">
        <f t="shared" si="21"/>
        <v>0.9656193078324226</v>
      </c>
      <c r="D277" s="10">
        <f t="shared" si="22"/>
        <v>162.88978199999997</v>
      </c>
      <c r="E277" s="9">
        <f t="shared" si="23"/>
        <v>-0.00021255555555555557</v>
      </c>
      <c r="F277" s="8">
        <f t="shared" si="24"/>
        <v>0.99138645</v>
      </c>
    </row>
    <row r="278" spans="1:6" ht="13.5">
      <c r="A278" s="1" t="s">
        <v>190</v>
      </c>
      <c r="B278" s="2">
        <f t="shared" si="20"/>
        <v>39144</v>
      </c>
      <c r="C278" s="12">
        <f t="shared" si="21"/>
        <v>0.9659722222222222</v>
      </c>
      <c r="D278" s="10">
        <f t="shared" si="22"/>
        <v>162.89013</v>
      </c>
      <c r="E278" s="9">
        <f t="shared" si="23"/>
        <v>-0.00021255555555555557</v>
      </c>
      <c r="F278" s="8">
        <f t="shared" si="24"/>
        <v>0.99138653</v>
      </c>
    </row>
    <row r="279" spans="1:6" ht="13.5">
      <c r="A279" s="1" t="s">
        <v>200</v>
      </c>
      <c r="B279" s="2">
        <f t="shared" si="20"/>
        <v>39144</v>
      </c>
      <c r="C279" s="12">
        <f t="shared" si="21"/>
        <v>0.966313752276867</v>
      </c>
      <c r="D279" s="10">
        <f t="shared" si="22"/>
        <v>162.89047799999997</v>
      </c>
      <c r="E279" s="9">
        <f t="shared" si="23"/>
        <v>-0.0002125277777777778</v>
      </c>
      <c r="F279" s="8">
        <f t="shared" si="24"/>
        <v>0.99138662</v>
      </c>
    </row>
    <row r="280" spans="1:6" ht="13.5">
      <c r="A280" s="1" t="s">
        <v>201</v>
      </c>
      <c r="B280" s="2">
        <f t="shared" si="20"/>
        <v>39144</v>
      </c>
      <c r="C280" s="12">
        <f t="shared" si="21"/>
        <v>0.9666666666666667</v>
      </c>
      <c r="D280" s="10">
        <f t="shared" si="22"/>
        <v>162.89082597222222</v>
      </c>
      <c r="E280" s="9">
        <f t="shared" si="23"/>
        <v>-0.00021250000000000002</v>
      </c>
      <c r="F280" s="8">
        <f t="shared" si="24"/>
        <v>0.9913867</v>
      </c>
    </row>
    <row r="281" spans="1:6" ht="13.5">
      <c r="A281" s="1" t="s">
        <v>202</v>
      </c>
      <c r="B281" s="2">
        <f aca="true" t="shared" si="25" ref="B281:B344">DATE(FIXED(MID(A281,9,4)),FIXED(MID(A281,4,3)),FIXED(MID(A281,1,3)))</f>
        <v>39144</v>
      </c>
      <c r="C281" s="12">
        <f aca="true" t="shared" si="26" ref="C281:C344">(VALUE(MID(A281,14,2))+VALUE(MID(A281,17,2))/60+VALUE(MID(A281,20,5))/3660)/24</f>
        <v>0.9670081967213114</v>
      </c>
      <c r="D281" s="10">
        <f aca="true" t="shared" si="27" ref="D281:D344">VALUE(MID(A281,27,3))+VALUE(MID(A281,31,2))/60+VALUE(MID(A281,34,7))/3600-180</f>
        <v>162.8911739722222</v>
      </c>
      <c r="E281" s="9">
        <f aca="true" t="shared" si="28" ref="E281:E344">-((VALUE(MID(A281,44,2))+VALUE(MID(A281,47,2))/60+VALUE(MID(A281,50,7))/3600)*(IF(MID(A281,43,1)="-",-1,1)))</f>
        <v>-0.00021250000000000002</v>
      </c>
      <c r="F281" s="8">
        <f aca="true" t="shared" si="29" ref="F281:F344">VALUE(MID(A281,60,11))</f>
        <v>0.99138679</v>
      </c>
    </row>
    <row r="282" spans="1:6" ht="13.5">
      <c r="A282" s="1" t="s">
        <v>203</v>
      </c>
      <c r="B282" s="2">
        <f t="shared" si="25"/>
        <v>39144</v>
      </c>
      <c r="C282" s="12">
        <f t="shared" si="26"/>
        <v>0.967361111111111</v>
      </c>
      <c r="D282" s="10">
        <f t="shared" si="27"/>
        <v>162.89152197222222</v>
      </c>
      <c r="E282" s="9">
        <f t="shared" si="28"/>
        <v>-0.00021247222222222224</v>
      </c>
      <c r="F282" s="8">
        <f t="shared" si="29"/>
        <v>0.99138688</v>
      </c>
    </row>
    <row r="283" spans="1:6" ht="13.5">
      <c r="A283" s="1" t="s">
        <v>204</v>
      </c>
      <c r="B283" s="2">
        <f t="shared" si="25"/>
        <v>39144</v>
      </c>
      <c r="C283" s="12">
        <f t="shared" si="26"/>
        <v>0.9677026411657558</v>
      </c>
      <c r="D283" s="10">
        <f t="shared" si="27"/>
        <v>162.8918699722222</v>
      </c>
      <c r="E283" s="9">
        <f t="shared" si="28"/>
        <v>-0.00021244444444444446</v>
      </c>
      <c r="F283" s="8">
        <f t="shared" si="29"/>
        <v>0.99138696</v>
      </c>
    </row>
    <row r="284" spans="1:6" ht="13.5">
      <c r="A284" s="1" t="s">
        <v>205</v>
      </c>
      <c r="B284" s="2">
        <f t="shared" si="25"/>
        <v>39144</v>
      </c>
      <c r="C284" s="12">
        <f t="shared" si="26"/>
        <v>0.9680555555555556</v>
      </c>
      <c r="D284" s="10">
        <f t="shared" si="27"/>
        <v>162.89221797222223</v>
      </c>
      <c r="E284" s="9">
        <f t="shared" si="28"/>
        <v>-0.00021244444444444446</v>
      </c>
      <c r="F284" s="8">
        <f t="shared" si="29"/>
        <v>0.99138705</v>
      </c>
    </row>
    <row r="285" spans="1:6" ht="13.5">
      <c r="A285" s="1" t="s">
        <v>206</v>
      </c>
      <c r="B285" s="2">
        <f t="shared" si="25"/>
        <v>39144</v>
      </c>
      <c r="C285" s="12">
        <f t="shared" si="26"/>
        <v>0.9683970856102003</v>
      </c>
      <c r="D285" s="10">
        <f t="shared" si="27"/>
        <v>162.8925659722222</v>
      </c>
      <c r="E285" s="9">
        <f t="shared" si="28"/>
        <v>-0.0002124166666666667</v>
      </c>
      <c r="F285" s="8">
        <f t="shared" si="29"/>
        <v>0.99138714</v>
      </c>
    </row>
    <row r="286" spans="1:6" ht="13.5">
      <c r="A286" s="1" t="s">
        <v>207</v>
      </c>
      <c r="B286" s="2">
        <f t="shared" si="25"/>
        <v>39144</v>
      </c>
      <c r="C286" s="12">
        <f t="shared" si="26"/>
        <v>0.96875</v>
      </c>
      <c r="D286" s="10">
        <f t="shared" si="27"/>
        <v>162.89291397222223</v>
      </c>
      <c r="E286" s="9">
        <f t="shared" si="28"/>
        <v>-0.00021238888888888889</v>
      </c>
      <c r="F286" s="8">
        <f t="shared" si="29"/>
        <v>0.99138722</v>
      </c>
    </row>
    <row r="287" spans="1:6" ht="13.5">
      <c r="A287" s="1" t="s">
        <v>208</v>
      </c>
      <c r="B287" s="2">
        <f t="shared" si="25"/>
        <v>39144</v>
      </c>
      <c r="C287" s="12">
        <f t="shared" si="26"/>
        <v>0.9690915300546448</v>
      </c>
      <c r="D287" s="10">
        <f t="shared" si="27"/>
        <v>162.8932619722222</v>
      </c>
      <c r="E287" s="9">
        <f t="shared" si="28"/>
        <v>-0.00021238888888888889</v>
      </c>
      <c r="F287" s="8">
        <f t="shared" si="29"/>
        <v>0.99138731</v>
      </c>
    </row>
    <row r="288" spans="1:6" ht="13.5">
      <c r="A288" s="1" t="s">
        <v>209</v>
      </c>
      <c r="B288" s="2">
        <f t="shared" si="25"/>
        <v>39144</v>
      </c>
      <c r="C288" s="12">
        <f t="shared" si="26"/>
        <v>0.9694444444444444</v>
      </c>
      <c r="D288" s="10">
        <f t="shared" si="27"/>
        <v>162.89360997222224</v>
      </c>
      <c r="E288" s="9">
        <f t="shared" si="28"/>
        <v>-0.0002123611111111111</v>
      </c>
      <c r="F288" s="8">
        <f t="shared" si="29"/>
        <v>0.99138739</v>
      </c>
    </row>
    <row r="289" spans="1:6" ht="13.5">
      <c r="A289" s="1" t="s">
        <v>210</v>
      </c>
      <c r="B289" s="2">
        <f t="shared" si="25"/>
        <v>39144</v>
      </c>
      <c r="C289" s="12">
        <f t="shared" si="26"/>
        <v>0.9697859744990892</v>
      </c>
      <c r="D289" s="10">
        <f t="shared" si="27"/>
        <v>162.8939579722222</v>
      </c>
      <c r="E289" s="9">
        <f t="shared" si="28"/>
        <v>-0.00021233333333333334</v>
      </c>
      <c r="F289" s="8">
        <f t="shared" si="29"/>
        <v>0.99138748</v>
      </c>
    </row>
    <row r="290" spans="1:6" ht="13.5">
      <c r="A290" s="1" t="s">
        <v>211</v>
      </c>
      <c r="B290" s="2">
        <f t="shared" si="25"/>
        <v>39144</v>
      </c>
      <c r="C290" s="12">
        <f t="shared" si="26"/>
        <v>0.970138888888889</v>
      </c>
      <c r="D290" s="10">
        <f t="shared" si="27"/>
        <v>162.89430597222224</v>
      </c>
      <c r="E290" s="9">
        <f t="shared" si="28"/>
        <v>-0.00021233333333333334</v>
      </c>
      <c r="F290" s="8">
        <f t="shared" si="29"/>
        <v>0.99138757</v>
      </c>
    </row>
    <row r="291" spans="1:6" ht="13.5">
      <c r="A291" s="1" t="s">
        <v>212</v>
      </c>
      <c r="B291" s="2">
        <f t="shared" si="25"/>
        <v>39144</v>
      </c>
      <c r="C291" s="12">
        <f t="shared" si="26"/>
        <v>0.9704804189435338</v>
      </c>
      <c r="D291" s="10">
        <f t="shared" si="27"/>
        <v>162.89465397222222</v>
      </c>
      <c r="E291" s="9">
        <f t="shared" si="28"/>
        <v>-0.00021230555555555556</v>
      </c>
      <c r="F291" s="8">
        <f t="shared" si="29"/>
        <v>0.99138765</v>
      </c>
    </row>
    <row r="292" spans="1:6" ht="13.5">
      <c r="A292" s="1" t="s">
        <v>213</v>
      </c>
      <c r="B292" s="2">
        <f t="shared" si="25"/>
        <v>39144</v>
      </c>
      <c r="C292" s="12">
        <f t="shared" si="26"/>
        <v>0.9708333333333333</v>
      </c>
      <c r="D292" s="10">
        <f t="shared" si="27"/>
        <v>162.8950019722222</v>
      </c>
      <c r="E292" s="9">
        <f t="shared" si="28"/>
        <v>-0.00021227777777777778</v>
      </c>
      <c r="F292" s="8">
        <f t="shared" si="29"/>
        <v>0.99138774</v>
      </c>
    </row>
    <row r="293" spans="1:6" ht="13.5">
      <c r="A293" s="1" t="s">
        <v>214</v>
      </c>
      <c r="B293" s="2">
        <f t="shared" si="25"/>
        <v>39144</v>
      </c>
      <c r="C293" s="12">
        <f t="shared" si="26"/>
        <v>0.9711748633879781</v>
      </c>
      <c r="D293" s="10">
        <f t="shared" si="27"/>
        <v>162.89534994444443</v>
      </c>
      <c r="E293" s="9">
        <f t="shared" si="28"/>
        <v>-0.00021227777777777778</v>
      </c>
      <c r="F293" s="8">
        <f t="shared" si="29"/>
        <v>0.99138783</v>
      </c>
    </row>
    <row r="294" spans="1:6" ht="13.5">
      <c r="A294" s="1" t="s">
        <v>215</v>
      </c>
      <c r="B294" s="2">
        <f t="shared" si="25"/>
        <v>39144</v>
      </c>
      <c r="C294" s="12">
        <f t="shared" si="26"/>
        <v>0.9715277777777778</v>
      </c>
      <c r="D294" s="10">
        <f t="shared" si="27"/>
        <v>162.89569794444446</v>
      </c>
      <c r="E294" s="9">
        <f t="shared" si="28"/>
        <v>-0.00021225</v>
      </c>
      <c r="F294" s="8">
        <f t="shared" si="29"/>
        <v>0.99138791</v>
      </c>
    </row>
    <row r="295" spans="1:6" ht="13.5">
      <c r="A295" s="1" t="s">
        <v>216</v>
      </c>
      <c r="B295" s="2">
        <f t="shared" si="25"/>
        <v>39144</v>
      </c>
      <c r="C295" s="12">
        <f t="shared" si="26"/>
        <v>0.9718693078324225</v>
      </c>
      <c r="D295" s="10">
        <f t="shared" si="27"/>
        <v>162.89604594444444</v>
      </c>
      <c r="E295" s="9">
        <f t="shared" si="28"/>
        <v>-0.00021222222222222223</v>
      </c>
      <c r="F295" s="8">
        <f t="shared" si="29"/>
        <v>0.991388</v>
      </c>
    </row>
    <row r="296" spans="1:6" ht="13.5">
      <c r="A296" s="1" t="s">
        <v>217</v>
      </c>
      <c r="B296" s="2">
        <f t="shared" si="25"/>
        <v>39144</v>
      </c>
      <c r="C296" s="12">
        <f t="shared" si="26"/>
        <v>0.9722222222222222</v>
      </c>
      <c r="D296" s="10">
        <f t="shared" si="27"/>
        <v>162.8963939444444</v>
      </c>
      <c r="E296" s="9">
        <f t="shared" si="28"/>
        <v>-0.00021222222222222223</v>
      </c>
      <c r="F296" s="8">
        <f t="shared" si="29"/>
        <v>0.99138809</v>
      </c>
    </row>
    <row r="297" spans="1:6" ht="13.5">
      <c r="A297" s="1" t="s">
        <v>218</v>
      </c>
      <c r="B297" s="2">
        <f t="shared" si="25"/>
        <v>39144</v>
      </c>
      <c r="C297" s="12">
        <f t="shared" si="26"/>
        <v>0.972563752276867</v>
      </c>
      <c r="D297" s="10">
        <f t="shared" si="27"/>
        <v>162.89674194444444</v>
      </c>
      <c r="E297" s="9">
        <f t="shared" si="28"/>
        <v>-0.00021219444444444446</v>
      </c>
      <c r="F297" s="8">
        <f t="shared" si="29"/>
        <v>0.99138817</v>
      </c>
    </row>
    <row r="298" spans="1:6" ht="13.5">
      <c r="A298" s="1" t="s">
        <v>219</v>
      </c>
      <c r="B298" s="2">
        <f t="shared" si="25"/>
        <v>39144</v>
      </c>
      <c r="C298" s="12">
        <f t="shared" si="26"/>
        <v>0.9729166666666668</v>
      </c>
      <c r="D298" s="10">
        <f t="shared" si="27"/>
        <v>162.89708994444442</v>
      </c>
      <c r="E298" s="9">
        <f t="shared" si="28"/>
        <v>-0.00021216666666666668</v>
      </c>
      <c r="F298" s="8">
        <f t="shared" si="29"/>
        <v>0.99138826</v>
      </c>
    </row>
    <row r="299" spans="1:6" ht="13.5">
      <c r="A299" s="1" t="s">
        <v>220</v>
      </c>
      <c r="B299" s="2">
        <f t="shared" si="25"/>
        <v>39144</v>
      </c>
      <c r="C299" s="12">
        <f t="shared" si="26"/>
        <v>0.9732581967213115</v>
      </c>
      <c r="D299" s="10">
        <f t="shared" si="27"/>
        <v>162.89743794444445</v>
      </c>
      <c r="E299" s="9">
        <f t="shared" si="28"/>
        <v>-0.00021216666666666668</v>
      </c>
      <c r="F299" s="8">
        <f t="shared" si="29"/>
        <v>0.99138834</v>
      </c>
    </row>
    <row r="300" spans="1:6" ht="13.5">
      <c r="A300" s="1" t="s">
        <v>221</v>
      </c>
      <c r="B300" s="2">
        <f t="shared" si="25"/>
        <v>39144</v>
      </c>
      <c r="C300" s="12">
        <f t="shared" si="26"/>
        <v>0.9736111111111111</v>
      </c>
      <c r="D300" s="10">
        <f t="shared" si="27"/>
        <v>162.89778594444442</v>
      </c>
      <c r="E300" s="9">
        <f t="shared" si="28"/>
        <v>-0.0002121388888888889</v>
      </c>
      <c r="F300" s="8">
        <f t="shared" si="29"/>
        <v>0.99138843</v>
      </c>
    </row>
    <row r="301" spans="1:6" ht="13.5">
      <c r="A301" s="1" t="s">
        <v>222</v>
      </c>
      <c r="B301" s="2">
        <f t="shared" si="25"/>
        <v>39144</v>
      </c>
      <c r="C301" s="12">
        <f t="shared" si="26"/>
        <v>0.9739526411657559</v>
      </c>
      <c r="D301" s="10">
        <f t="shared" si="27"/>
        <v>162.89813394444445</v>
      </c>
      <c r="E301" s="9">
        <f t="shared" si="28"/>
        <v>-0.0002121388888888889</v>
      </c>
      <c r="F301" s="8">
        <f t="shared" si="29"/>
        <v>0.99138852</v>
      </c>
    </row>
    <row r="302" spans="1:6" ht="13.5">
      <c r="A302" s="1" t="s">
        <v>223</v>
      </c>
      <c r="B302" s="2">
        <f t="shared" si="25"/>
        <v>39144</v>
      </c>
      <c r="C302" s="12">
        <f t="shared" si="26"/>
        <v>0.9743055555555555</v>
      </c>
      <c r="D302" s="10">
        <f t="shared" si="27"/>
        <v>162.89848191666664</v>
      </c>
      <c r="E302" s="9">
        <f t="shared" si="28"/>
        <v>-0.0002121111111111111</v>
      </c>
      <c r="F302" s="8">
        <f t="shared" si="29"/>
        <v>0.9913886</v>
      </c>
    </row>
    <row r="303" spans="1:6" ht="13.5">
      <c r="A303" s="1" t="s">
        <v>224</v>
      </c>
      <c r="B303" s="2">
        <f t="shared" si="25"/>
        <v>39144</v>
      </c>
      <c r="C303" s="12">
        <f t="shared" si="26"/>
        <v>0.9746470856102003</v>
      </c>
      <c r="D303" s="10">
        <f t="shared" si="27"/>
        <v>162.89882991666667</v>
      </c>
      <c r="E303" s="9">
        <f t="shared" si="28"/>
        <v>-0.00021208333333333333</v>
      </c>
      <c r="F303" s="8">
        <f t="shared" si="29"/>
        <v>0.99138869</v>
      </c>
    </row>
    <row r="304" spans="1:6" ht="13.5">
      <c r="A304" s="1" t="s">
        <v>225</v>
      </c>
      <c r="B304" s="2">
        <f t="shared" si="25"/>
        <v>39144</v>
      </c>
      <c r="C304" s="12">
        <f t="shared" si="26"/>
        <v>0.975</v>
      </c>
      <c r="D304" s="10">
        <f t="shared" si="27"/>
        <v>162.89917791666664</v>
      </c>
      <c r="E304" s="9">
        <f t="shared" si="28"/>
        <v>-0.00021208333333333333</v>
      </c>
      <c r="F304" s="8">
        <f t="shared" si="29"/>
        <v>0.99138878</v>
      </c>
    </row>
    <row r="305" spans="1:6" ht="13.5">
      <c r="A305" s="1" t="s">
        <v>226</v>
      </c>
      <c r="B305" s="2">
        <f t="shared" si="25"/>
        <v>39144</v>
      </c>
      <c r="C305" s="12">
        <f t="shared" si="26"/>
        <v>0.9753415300546447</v>
      </c>
      <c r="D305" s="10">
        <f t="shared" si="27"/>
        <v>162.89952591666668</v>
      </c>
      <c r="E305" s="9">
        <f t="shared" si="28"/>
        <v>-0.00021205555555555555</v>
      </c>
      <c r="F305" s="8">
        <f t="shared" si="29"/>
        <v>0.99138886</v>
      </c>
    </row>
    <row r="306" spans="1:6" ht="13.5">
      <c r="A306" s="1" t="s">
        <v>227</v>
      </c>
      <c r="B306" s="2">
        <f t="shared" si="25"/>
        <v>39144</v>
      </c>
      <c r="C306" s="12">
        <f t="shared" si="26"/>
        <v>0.9756944444444445</v>
      </c>
      <c r="D306" s="10">
        <f t="shared" si="27"/>
        <v>162.89987391666665</v>
      </c>
      <c r="E306" s="9">
        <f t="shared" si="28"/>
        <v>-0.00021202777777777778</v>
      </c>
      <c r="F306" s="8">
        <f t="shared" si="29"/>
        <v>0.99138895</v>
      </c>
    </row>
    <row r="307" spans="1:6" ht="13.5">
      <c r="A307" s="1" t="s">
        <v>228</v>
      </c>
      <c r="B307" s="2">
        <f t="shared" si="25"/>
        <v>39144</v>
      </c>
      <c r="C307" s="12">
        <f t="shared" si="26"/>
        <v>0.9760359744990893</v>
      </c>
      <c r="D307" s="10">
        <f t="shared" si="27"/>
        <v>162.90022191666662</v>
      </c>
      <c r="E307" s="9">
        <f t="shared" si="28"/>
        <v>-0.00021202777777777778</v>
      </c>
      <c r="F307" s="8">
        <f t="shared" si="29"/>
        <v>0.99138903</v>
      </c>
    </row>
    <row r="308" spans="1:6" ht="13.5">
      <c r="A308" s="1" t="s">
        <v>229</v>
      </c>
      <c r="B308" s="2">
        <f t="shared" si="25"/>
        <v>39144</v>
      </c>
      <c r="C308" s="12">
        <f t="shared" si="26"/>
        <v>0.9763888888888889</v>
      </c>
      <c r="D308" s="10">
        <f t="shared" si="27"/>
        <v>162.90056991666665</v>
      </c>
      <c r="E308" s="9">
        <f t="shared" si="28"/>
        <v>-0.000212</v>
      </c>
      <c r="F308" s="8">
        <f t="shared" si="29"/>
        <v>0.99138912</v>
      </c>
    </row>
    <row r="309" spans="1:6" ht="13.5">
      <c r="A309" s="1" t="s">
        <v>230</v>
      </c>
      <c r="B309" s="2">
        <f t="shared" si="25"/>
        <v>39144</v>
      </c>
      <c r="C309" s="12">
        <f t="shared" si="26"/>
        <v>0.9767304189435336</v>
      </c>
      <c r="D309" s="10">
        <f t="shared" si="27"/>
        <v>162.90091791666663</v>
      </c>
      <c r="E309" s="9">
        <f t="shared" si="28"/>
        <v>-0.00021197222222222223</v>
      </c>
      <c r="F309" s="8">
        <f t="shared" si="29"/>
        <v>0.99138921</v>
      </c>
    </row>
    <row r="310" spans="1:6" ht="13.5">
      <c r="A310" s="1" t="s">
        <v>231</v>
      </c>
      <c r="B310" s="2">
        <f t="shared" si="25"/>
        <v>39144</v>
      </c>
      <c r="C310" s="12">
        <f t="shared" si="26"/>
        <v>0.9770833333333333</v>
      </c>
      <c r="D310" s="10">
        <f t="shared" si="27"/>
        <v>162.90126588888887</v>
      </c>
      <c r="E310" s="9">
        <f t="shared" si="28"/>
        <v>-0.00021197222222222223</v>
      </c>
      <c r="F310" s="8">
        <f t="shared" si="29"/>
        <v>0.99138929</v>
      </c>
    </row>
    <row r="311" spans="1:6" ht="13.5">
      <c r="A311" s="1" t="s">
        <v>232</v>
      </c>
      <c r="B311" s="2">
        <f t="shared" si="25"/>
        <v>39144</v>
      </c>
      <c r="C311" s="12">
        <f t="shared" si="26"/>
        <v>0.9774248633879781</v>
      </c>
      <c r="D311" s="10">
        <f t="shared" si="27"/>
        <v>162.90161388888885</v>
      </c>
      <c r="E311" s="9">
        <f t="shared" si="28"/>
        <v>-0.00021194444444444445</v>
      </c>
      <c r="F311" s="8">
        <f t="shared" si="29"/>
        <v>0.99138938</v>
      </c>
    </row>
    <row r="312" spans="1:6" ht="13.5">
      <c r="A312" s="1" t="s">
        <v>233</v>
      </c>
      <c r="B312" s="2">
        <f t="shared" si="25"/>
        <v>39144</v>
      </c>
      <c r="C312" s="12">
        <f t="shared" si="26"/>
        <v>0.9777777777777777</v>
      </c>
      <c r="D312" s="10">
        <f t="shared" si="27"/>
        <v>162.90196188888888</v>
      </c>
      <c r="E312" s="9">
        <f t="shared" si="28"/>
        <v>-0.00021191666666666668</v>
      </c>
      <c r="F312" s="8">
        <f t="shared" si="29"/>
        <v>0.99138947</v>
      </c>
    </row>
    <row r="313" spans="1:6" ht="13.5">
      <c r="A313" s="1" t="s">
        <v>234</v>
      </c>
      <c r="B313" s="2">
        <f t="shared" si="25"/>
        <v>39144</v>
      </c>
      <c r="C313" s="12">
        <f t="shared" si="26"/>
        <v>0.9781193078324225</v>
      </c>
      <c r="D313" s="10">
        <f t="shared" si="27"/>
        <v>162.90230988888885</v>
      </c>
      <c r="E313" s="9">
        <f t="shared" si="28"/>
        <v>-0.00021191666666666668</v>
      </c>
      <c r="F313" s="8">
        <f t="shared" si="29"/>
        <v>0.99138955</v>
      </c>
    </row>
    <row r="314" spans="1:6" ht="13.5">
      <c r="A314" s="1" t="s">
        <v>235</v>
      </c>
      <c r="B314" s="2">
        <f t="shared" si="25"/>
        <v>39144</v>
      </c>
      <c r="C314" s="12">
        <f t="shared" si="26"/>
        <v>0.9784722222222223</v>
      </c>
      <c r="D314" s="10">
        <f t="shared" si="27"/>
        <v>162.90265788888888</v>
      </c>
      <c r="E314" s="9">
        <f t="shared" si="28"/>
        <v>-0.0002118888888888889</v>
      </c>
      <c r="F314" s="8">
        <f t="shared" si="29"/>
        <v>0.99138964</v>
      </c>
    </row>
    <row r="315" spans="1:6" ht="13.5">
      <c r="A315" s="1" t="s">
        <v>236</v>
      </c>
      <c r="B315" s="2">
        <f t="shared" si="25"/>
        <v>39144</v>
      </c>
      <c r="C315" s="12">
        <f t="shared" si="26"/>
        <v>0.9788137522768671</v>
      </c>
      <c r="D315" s="10">
        <f t="shared" si="27"/>
        <v>162.90300588888886</v>
      </c>
      <c r="E315" s="9">
        <f t="shared" si="28"/>
        <v>-0.00021186111111111113</v>
      </c>
      <c r="F315" s="8">
        <f t="shared" si="29"/>
        <v>0.99138972</v>
      </c>
    </row>
    <row r="316" spans="1:6" ht="13.5">
      <c r="A316" s="1" t="s">
        <v>237</v>
      </c>
      <c r="B316" s="2">
        <f t="shared" si="25"/>
        <v>39144</v>
      </c>
      <c r="C316" s="12">
        <f t="shared" si="26"/>
        <v>0.9791666666666666</v>
      </c>
      <c r="D316" s="10">
        <f t="shared" si="27"/>
        <v>162.9033538888889</v>
      </c>
      <c r="E316" s="9">
        <f t="shared" si="28"/>
        <v>-0.00021186111111111113</v>
      </c>
      <c r="F316" s="8">
        <f t="shared" si="29"/>
        <v>0.99138981</v>
      </c>
    </row>
    <row r="317" spans="1:6" ht="13.5">
      <c r="A317" s="1" t="s">
        <v>0</v>
      </c>
      <c r="B317" s="2">
        <f t="shared" si="25"/>
        <v>39144</v>
      </c>
      <c r="C317" s="12">
        <f t="shared" si="26"/>
        <v>0.9795081967213114</v>
      </c>
      <c r="D317" s="10">
        <f t="shared" si="27"/>
        <v>162.90370186111107</v>
      </c>
      <c r="E317" s="9">
        <f t="shared" si="28"/>
        <v>-0.00021183333333333332</v>
      </c>
      <c r="F317" s="8">
        <f t="shared" si="29"/>
        <v>0.9913899</v>
      </c>
    </row>
    <row r="318" spans="1:6" ht="13.5">
      <c r="A318" s="1" t="s">
        <v>1</v>
      </c>
      <c r="B318" s="2">
        <f t="shared" si="25"/>
        <v>39144</v>
      </c>
      <c r="C318" s="12">
        <f t="shared" si="26"/>
        <v>0.9798611111111111</v>
      </c>
      <c r="D318" s="10">
        <f t="shared" si="27"/>
        <v>162.9040498611111</v>
      </c>
      <c r="E318" s="9">
        <f t="shared" si="28"/>
        <v>-0.00021180555555555555</v>
      </c>
      <c r="F318" s="8">
        <f t="shared" si="29"/>
        <v>0.99138998</v>
      </c>
    </row>
    <row r="319" spans="1:6" ht="13.5">
      <c r="A319" s="1" t="s">
        <v>2</v>
      </c>
      <c r="B319" s="2">
        <f t="shared" si="25"/>
        <v>39144</v>
      </c>
      <c r="C319" s="12">
        <f t="shared" si="26"/>
        <v>0.9802026411657558</v>
      </c>
      <c r="D319" s="10">
        <f t="shared" si="27"/>
        <v>162.90439786111108</v>
      </c>
      <c r="E319" s="9">
        <f t="shared" si="28"/>
        <v>-0.00021180555555555555</v>
      </c>
      <c r="F319" s="8">
        <f t="shared" si="29"/>
        <v>0.99139007</v>
      </c>
    </row>
    <row r="320" spans="1:6" ht="13.5">
      <c r="A320" s="1" t="s">
        <v>3</v>
      </c>
      <c r="B320" s="2">
        <f t="shared" si="25"/>
        <v>39144</v>
      </c>
      <c r="C320" s="12">
        <f t="shared" si="26"/>
        <v>0.9805555555555556</v>
      </c>
      <c r="D320" s="10">
        <f t="shared" si="27"/>
        <v>162.9047458611111</v>
      </c>
      <c r="E320" s="9">
        <f t="shared" si="28"/>
        <v>-0.00021177777777777777</v>
      </c>
      <c r="F320" s="8">
        <f t="shared" si="29"/>
        <v>0.99139016</v>
      </c>
    </row>
    <row r="321" spans="1:6" ht="13.5">
      <c r="A321" s="1" t="s">
        <v>4</v>
      </c>
      <c r="B321" s="2">
        <f t="shared" si="25"/>
        <v>39144</v>
      </c>
      <c r="C321" s="12">
        <f t="shared" si="26"/>
        <v>0.9808970856102004</v>
      </c>
      <c r="D321" s="10">
        <f t="shared" si="27"/>
        <v>162.90509386111108</v>
      </c>
      <c r="E321" s="9">
        <f t="shared" si="28"/>
        <v>-0.00021175</v>
      </c>
      <c r="F321" s="8">
        <f t="shared" si="29"/>
        <v>0.99139024</v>
      </c>
    </row>
    <row r="322" spans="1:6" ht="13.5">
      <c r="A322" s="1" t="s">
        <v>5</v>
      </c>
      <c r="B322" s="2">
        <f t="shared" si="25"/>
        <v>39144</v>
      </c>
      <c r="C322" s="12">
        <f t="shared" si="26"/>
        <v>0.9812500000000001</v>
      </c>
      <c r="D322" s="10">
        <f t="shared" si="27"/>
        <v>162.90544186111111</v>
      </c>
      <c r="E322" s="9">
        <f t="shared" si="28"/>
        <v>-0.00021175</v>
      </c>
      <c r="F322" s="8">
        <f t="shared" si="29"/>
        <v>0.99139033</v>
      </c>
    </row>
    <row r="323" spans="1:6" ht="13.5">
      <c r="A323" s="1" t="s">
        <v>6</v>
      </c>
      <c r="B323" s="2">
        <f t="shared" si="25"/>
        <v>39144</v>
      </c>
      <c r="C323" s="12">
        <f t="shared" si="26"/>
        <v>0.9815915300546448</v>
      </c>
      <c r="D323" s="10">
        <f t="shared" si="27"/>
        <v>162.9057898333333</v>
      </c>
      <c r="E323" s="9">
        <f t="shared" si="28"/>
        <v>-0.00021172222222222222</v>
      </c>
      <c r="F323" s="8">
        <f t="shared" si="29"/>
        <v>0.99139041</v>
      </c>
    </row>
    <row r="324" spans="1:6" ht="13.5">
      <c r="A324" s="1" t="s">
        <v>7</v>
      </c>
      <c r="B324" s="2">
        <f t="shared" si="25"/>
        <v>39144</v>
      </c>
      <c r="C324" s="12">
        <f t="shared" si="26"/>
        <v>0.9819444444444444</v>
      </c>
      <c r="D324" s="10">
        <f t="shared" si="27"/>
        <v>162.90613783333333</v>
      </c>
      <c r="E324" s="9">
        <f t="shared" si="28"/>
        <v>-0.00021172222222222222</v>
      </c>
      <c r="F324" s="8">
        <f t="shared" si="29"/>
        <v>0.9913905</v>
      </c>
    </row>
    <row r="325" spans="1:6" ht="13.5">
      <c r="A325" s="1" t="s">
        <v>8</v>
      </c>
      <c r="B325" s="2">
        <f t="shared" si="25"/>
        <v>39144</v>
      </c>
      <c r="C325" s="12">
        <f t="shared" si="26"/>
        <v>0.9822859744990892</v>
      </c>
      <c r="D325" s="10">
        <f t="shared" si="27"/>
        <v>162.9064858333333</v>
      </c>
      <c r="E325" s="9">
        <f t="shared" si="28"/>
        <v>-0.00021169444444444445</v>
      </c>
      <c r="F325" s="8">
        <f t="shared" si="29"/>
        <v>0.99139059</v>
      </c>
    </row>
    <row r="326" spans="1:6" ht="13.5">
      <c r="A326" s="1" t="s">
        <v>9</v>
      </c>
      <c r="B326" s="2">
        <f t="shared" si="25"/>
        <v>39144</v>
      </c>
      <c r="C326" s="12">
        <f t="shared" si="26"/>
        <v>0.9826388888888888</v>
      </c>
      <c r="D326" s="10">
        <f t="shared" si="27"/>
        <v>162.90683383333334</v>
      </c>
      <c r="E326" s="9">
        <f t="shared" si="28"/>
        <v>-0.00021166666666666667</v>
      </c>
      <c r="F326" s="8">
        <f t="shared" si="29"/>
        <v>0.99139067</v>
      </c>
    </row>
    <row r="327" spans="1:6" ht="13.5">
      <c r="A327" s="1" t="s">
        <v>10</v>
      </c>
      <c r="B327" s="2">
        <f t="shared" si="25"/>
        <v>39144</v>
      </c>
      <c r="C327" s="12">
        <f t="shared" si="26"/>
        <v>0.9829804189435336</v>
      </c>
      <c r="D327" s="10">
        <f t="shared" si="27"/>
        <v>162.9071818333333</v>
      </c>
      <c r="E327" s="9">
        <f t="shared" si="28"/>
        <v>-0.00021166666666666667</v>
      </c>
      <c r="F327" s="8">
        <f t="shared" si="29"/>
        <v>0.99139076</v>
      </c>
    </row>
    <row r="328" spans="1:6" ht="13.5">
      <c r="A328" s="1" t="s">
        <v>11</v>
      </c>
      <c r="B328" s="2">
        <f t="shared" si="25"/>
        <v>39144</v>
      </c>
      <c r="C328" s="12">
        <f t="shared" si="26"/>
        <v>0.9833333333333334</v>
      </c>
      <c r="D328" s="10">
        <f t="shared" si="27"/>
        <v>162.90752983333329</v>
      </c>
      <c r="E328" s="9">
        <f t="shared" si="28"/>
        <v>-0.0002116388888888889</v>
      </c>
      <c r="F328" s="8">
        <f t="shared" si="29"/>
        <v>0.99139085</v>
      </c>
    </row>
    <row r="329" spans="1:6" ht="13.5">
      <c r="A329" s="1" t="s">
        <v>12</v>
      </c>
      <c r="B329" s="2">
        <f t="shared" si="25"/>
        <v>39144</v>
      </c>
      <c r="C329" s="12">
        <f t="shared" si="26"/>
        <v>0.9836748633879782</v>
      </c>
      <c r="D329" s="10">
        <f t="shared" si="27"/>
        <v>162.90787780555553</v>
      </c>
      <c r="E329" s="9">
        <f t="shared" si="28"/>
        <v>-0.00021161111111111112</v>
      </c>
      <c r="F329" s="8">
        <f t="shared" si="29"/>
        <v>0.99139093</v>
      </c>
    </row>
    <row r="330" spans="1:6" ht="13.5">
      <c r="A330" s="1" t="s">
        <v>13</v>
      </c>
      <c r="B330" s="2">
        <f t="shared" si="25"/>
        <v>39144</v>
      </c>
      <c r="C330" s="12">
        <f t="shared" si="26"/>
        <v>0.9840277777777778</v>
      </c>
      <c r="D330" s="10">
        <f t="shared" si="27"/>
        <v>162.90822580555556</v>
      </c>
      <c r="E330" s="9">
        <f t="shared" si="28"/>
        <v>-0.00021161111111111112</v>
      </c>
      <c r="F330" s="8">
        <f t="shared" si="29"/>
        <v>0.99139102</v>
      </c>
    </row>
    <row r="331" spans="1:6" ht="13.5">
      <c r="A331" s="1" t="s">
        <v>14</v>
      </c>
      <c r="B331" s="2">
        <f t="shared" si="25"/>
        <v>39144</v>
      </c>
      <c r="C331" s="12">
        <f t="shared" si="26"/>
        <v>0.9843693078324226</v>
      </c>
      <c r="D331" s="10">
        <f t="shared" si="27"/>
        <v>162.90857380555553</v>
      </c>
      <c r="E331" s="9">
        <f t="shared" si="28"/>
        <v>-0.00021158333333333334</v>
      </c>
      <c r="F331" s="8">
        <f t="shared" si="29"/>
        <v>0.99139111</v>
      </c>
    </row>
    <row r="332" spans="1:6" ht="13.5">
      <c r="A332" s="1" t="s">
        <v>15</v>
      </c>
      <c r="B332" s="2">
        <f t="shared" si="25"/>
        <v>39144</v>
      </c>
      <c r="C332" s="12">
        <f t="shared" si="26"/>
        <v>0.9847222222222222</v>
      </c>
      <c r="D332" s="10">
        <f t="shared" si="27"/>
        <v>162.9089218055555</v>
      </c>
      <c r="E332" s="9">
        <f t="shared" si="28"/>
        <v>-0.00021155555555555557</v>
      </c>
      <c r="F332" s="8">
        <f t="shared" si="29"/>
        <v>0.99139119</v>
      </c>
    </row>
    <row r="333" spans="1:6" ht="13.5">
      <c r="A333" s="1" t="s">
        <v>16</v>
      </c>
      <c r="B333" s="2">
        <f t="shared" si="25"/>
        <v>39144</v>
      </c>
      <c r="C333" s="12">
        <f t="shared" si="26"/>
        <v>0.9850637522768669</v>
      </c>
      <c r="D333" s="10">
        <f t="shared" si="27"/>
        <v>162.90926980555554</v>
      </c>
      <c r="E333" s="9">
        <f t="shared" si="28"/>
        <v>-0.00021155555555555557</v>
      </c>
      <c r="F333" s="8">
        <f t="shared" si="29"/>
        <v>0.99139128</v>
      </c>
    </row>
    <row r="334" spans="1:6" ht="13.5">
      <c r="A334" s="1" t="s">
        <v>17</v>
      </c>
      <c r="B334" s="2">
        <f t="shared" si="25"/>
        <v>39144</v>
      </c>
      <c r="C334" s="12">
        <f t="shared" si="26"/>
        <v>0.9854166666666666</v>
      </c>
      <c r="D334" s="10">
        <f t="shared" si="27"/>
        <v>162.9096178055555</v>
      </c>
      <c r="E334" s="9">
        <f t="shared" si="28"/>
        <v>-0.00021152777777777777</v>
      </c>
      <c r="F334" s="8">
        <f t="shared" si="29"/>
        <v>0.99139136</v>
      </c>
    </row>
    <row r="335" spans="1:6" ht="13.5">
      <c r="A335" s="1" t="s">
        <v>18</v>
      </c>
      <c r="B335" s="2">
        <f t="shared" si="25"/>
        <v>39144</v>
      </c>
      <c r="C335" s="12">
        <f t="shared" si="26"/>
        <v>0.9857581967213114</v>
      </c>
      <c r="D335" s="10">
        <f t="shared" si="27"/>
        <v>162.90996577777776</v>
      </c>
      <c r="E335" s="9">
        <f t="shared" si="28"/>
        <v>-0.0002115</v>
      </c>
      <c r="F335" s="8">
        <f t="shared" si="29"/>
        <v>0.99139145</v>
      </c>
    </row>
    <row r="336" spans="1:6" ht="13.5">
      <c r="A336" s="1" t="s">
        <v>19</v>
      </c>
      <c r="B336" s="2">
        <f t="shared" si="25"/>
        <v>39144</v>
      </c>
      <c r="C336" s="12">
        <f t="shared" si="26"/>
        <v>0.9861111111111112</v>
      </c>
      <c r="D336" s="10">
        <f t="shared" si="27"/>
        <v>162.91031377777773</v>
      </c>
      <c r="E336" s="9">
        <f t="shared" si="28"/>
        <v>-0.0002115</v>
      </c>
      <c r="F336" s="8">
        <f t="shared" si="29"/>
        <v>0.99139154</v>
      </c>
    </row>
    <row r="337" spans="1:6" ht="13.5">
      <c r="A337" s="1" t="s">
        <v>20</v>
      </c>
      <c r="B337" s="2">
        <f t="shared" si="25"/>
        <v>39144</v>
      </c>
      <c r="C337" s="12">
        <f t="shared" si="26"/>
        <v>0.9864526411657559</v>
      </c>
      <c r="D337" s="10">
        <f t="shared" si="27"/>
        <v>162.91066177777776</v>
      </c>
      <c r="E337" s="9">
        <f t="shared" si="28"/>
        <v>-0.00021147222222222222</v>
      </c>
      <c r="F337" s="8">
        <f t="shared" si="29"/>
        <v>0.99139162</v>
      </c>
    </row>
    <row r="338" spans="1:6" ht="13.5">
      <c r="A338" s="1" t="s">
        <v>21</v>
      </c>
      <c r="B338" s="2">
        <f t="shared" si="25"/>
        <v>39144</v>
      </c>
      <c r="C338" s="12">
        <f t="shared" si="26"/>
        <v>0.9868055555555556</v>
      </c>
      <c r="D338" s="10">
        <f t="shared" si="27"/>
        <v>162.91100977777774</v>
      </c>
      <c r="E338" s="9">
        <f t="shared" si="28"/>
        <v>-0.00021144444444444444</v>
      </c>
      <c r="F338" s="8">
        <f t="shared" si="29"/>
        <v>0.99139171</v>
      </c>
    </row>
    <row r="339" spans="1:6" ht="13.5">
      <c r="A339" s="1" t="s">
        <v>22</v>
      </c>
      <c r="B339" s="2">
        <f t="shared" si="25"/>
        <v>39144</v>
      </c>
      <c r="C339" s="12">
        <f t="shared" si="26"/>
        <v>0.9871470856102004</v>
      </c>
      <c r="D339" s="10">
        <f t="shared" si="27"/>
        <v>162.91135777777777</v>
      </c>
      <c r="E339" s="9">
        <f t="shared" si="28"/>
        <v>-0.00021144444444444444</v>
      </c>
      <c r="F339" s="8">
        <f t="shared" si="29"/>
        <v>0.9913918</v>
      </c>
    </row>
    <row r="340" spans="1:6" ht="13.5">
      <c r="A340" s="1" t="s">
        <v>23</v>
      </c>
      <c r="B340" s="2">
        <f t="shared" si="25"/>
        <v>39144</v>
      </c>
      <c r="C340" s="12">
        <f t="shared" si="26"/>
        <v>0.9874999999999999</v>
      </c>
      <c r="D340" s="10">
        <f t="shared" si="27"/>
        <v>162.91170574999995</v>
      </c>
      <c r="E340" s="9">
        <f t="shared" si="28"/>
        <v>-0.00021141666666666666</v>
      </c>
      <c r="F340" s="8">
        <f t="shared" si="29"/>
        <v>0.99139188</v>
      </c>
    </row>
    <row r="341" spans="1:6" ht="13.5">
      <c r="A341" s="1" t="s">
        <v>24</v>
      </c>
      <c r="B341" s="2">
        <f t="shared" si="25"/>
        <v>39144</v>
      </c>
      <c r="C341" s="12">
        <f t="shared" si="26"/>
        <v>0.9878415300546447</v>
      </c>
      <c r="D341" s="10">
        <f t="shared" si="27"/>
        <v>162.91205374999998</v>
      </c>
      <c r="E341" s="9">
        <f t="shared" si="28"/>
        <v>-0.0002113888888888889</v>
      </c>
      <c r="F341" s="8">
        <f t="shared" si="29"/>
        <v>0.99139197</v>
      </c>
    </row>
    <row r="342" spans="1:6" ht="13.5">
      <c r="A342" s="1" t="s">
        <v>25</v>
      </c>
      <c r="B342" s="2">
        <f t="shared" si="25"/>
        <v>39144</v>
      </c>
      <c r="C342" s="12">
        <f t="shared" si="26"/>
        <v>0.9881944444444444</v>
      </c>
      <c r="D342" s="10">
        <f t="shared" si="27"/>
        <v>162.91240174999996</v>
      </c>
      <c r="E342" s="9">
        <f t="shared" si="28"/>
        <v>-0.0002113888888888889</v>
      </c>
      <c r="F342" s="8">
        <f t="shared" si="29"/>
        <v>0.99139205</v>
      </c>
    </row>
    <row r="343" spans="1:6" ht="13.5">
      <c r="A343" s="1" t="s">
        <v>26</v>
      </c>
      <c r="B343" s="2">
        <f t="shared" si="25"/>
        <v>39144</v>
      </c>
      <c r="C343" s="12">
        <f t="shared" si="26"/>
        <v>0.9885359744990891</v>
      </c>
      <c r="D343" s="10">
        <f t="shared" si="27"/>
        <v>162.91274975</v>
      </c>
      <c r="E343" s="9">
        <f t="shared" si="28"/>
        <v>-0.00021136111111111111</v>
      </c>
      <c r="F343" s="8">
        <f t="shared" si="29"/>
        <v>0.99139214</v>
      </c>
    </row>
    <row r="344" spans="1:6" ht="13.5">
      <c r="A344" s="1" t="s">
        <v>27</v>
      </c>
      <c r="B344" s="2">
        <f t="shared" si="25"/>
        <v>39144</v>
      </c>
      <c r="C344" s="12">
        <f t="shared" si="26"/>
        <v>0.9888888888888889</v>
      </c>
      <c r="D344" s="10">
        <f t="shared" si="27"/>
        <v>162.91309774999996</v>
      </c>
      <c r="E344" s="9">
        <f t="shared" si="28"/>
        <v>-0.00021136111111111111</v>
      </c>
      <c r="F344" s="8">
        <f t="shared" si="29"/>
        <v>0.99139223</v>
      </c>
    </row>
    <row r="345" spans="1:6" ht="13.5">
      <c r="A345" s="1" t="s">
        <v>28</v>
      </c>
      <c r="B345" s="2">
        <f aca="true" t="shared" si="30" ref="B345:B408">DATE(FIXED(MID(A345,9,4)),FIXED(MID(A345,4,3)),FIXED(MID(A345,1,3)))</f>
        <v>39144</v>
      </c>
      <c r="C345" s="12">
        <f aca="true" t="shared" si="31" ref="C345:C408">(VALUE(MID(A345,14,2))+VALUE(MID(A345,17,2))/60+VALUE(MID(A345,20,5))/3660)/24</f>
        <v>0.9892304189435337</v>
      </c>
      <c r="D345" s="10">
        <f aca="true" t="shared" si="32" ref="D345:D408">VALUE(MID(A345,27,3))+VALUE(MID(A345,31,2))/60+VALUE(MID(A345,34,7))/3600-180</f>
        <v>162.9134457222222</v>
      </c>
      <c r="E345" s="9">
        <f aca="true" t="shared" si="33" ref="E345:E408">-((VALUE(MID(A345,44,2))+VALUE(MID(A345,47,2))/60+VALUE(MID(A345,50,7))/3600)*(IF(MID(A345,43,1)="-",-1,1)))</f>
        <v>-0.00021133333333333334</v>
      </c>
      <c r="F345" s="8">
        <f aca="true" t="shared" si="34" ref="F345:F408">VALUE(MID(A345,60,11))</f>
        <v>0.99139231</v>
      </c>
    </row>
    <row r="346" spans="1:6" ht="13.5">
      <c r="A346" s="1" t="s">
        <v>29</v>
      </c>
      <c r="B346" s="2">
        <f t="shared" si="30"/>
        <v>39144</v>
      </c>
      <c r="C346" s="12">
        <f t="shared" si="31"/>
        <v>0.9895833333333334</v>
      </c>
      <c r="D346" s="10">
        <f t="shared" si="32"/>
        <v>162.91379372222218</v>
      </c>
      <c r="E346" s="9">
        <f t="shared" si="33"/>
        <v>-0.00021130555555555556</v>
      </c>
      <c r="F346" s="8">
        <f t="shared" si="34"/>
        <v>0.9913924</v>
      </c>
    </row>
    <row r="347" spans="1:6" ht="13.5">
      <c r="A347" s="1" t="s">
        <v>30</v>
      </c>
      <c r="B347" s="2">
        <f t="shared" si="30"/>
        <v>39144</v>
      </c>
      <c r="C347" s="12">
        <f t="shared" si="31"/>
        <v>0.9899248633879781</v>
      </c>
      <c r="D347" s="10">
        <f t="shared" si="32"/>
        <v>162.9141417222222</v>
      </c>
      <c r="E347" s="9">
        <f t="shared" si="33"/>
        <v>-0.00021130555555555556</v>
      </c>
      <c r="F347" s="8">
        <f t="shared" si="34"/>
        <v>0.99139249</v>
      </c>
    </row>
    <row r="348" spans="1:6" ht="13.5">
      <c r="A348" s="1" t="s">
        <v>31</v>
      </c>
      <c r="B348" s="2">
        <f t="shared" si="30"/>
        <v>39144</v>
      </c>
      <c r="C348" s="12">
        <f t="shared" si="31"/>
        <v>0.9902777777777777</v>
      </c>
      <c r="D348" s="10">
        <f t="shared" si="32"/>
        <v>162.91448972222219</v>
      </c>
      <c r="E348" s="9">
        <f t="shared" si="33"/>
        <v>-0.0002112777777777778</v>
      </c>
      <c r="F348" s="8">
        <f t="shared" si="34"/>
        <v>0.99139257</v>
      </c>
    </row>
    <row r="349" spans="1:6" ht="13.5">
      <c r="A349" s="1" t="s">
        <v>32</v>
      </c>
      <c r="B349" s="2">
        <f t="shared" si="30"/>
        <v>39144</v>
      </c>
      <c r="C349" s="12">
        <f t="shared" si="31"/>
        <v>0.9906193078324225</v>
      </c>
      <c r="D349" s="10">
        <f t="shared" si="32"/>
        <v>162.91483769444443</v>
      </c>
      <c r="E349" s="9">
        <f t="shared" si="33"/>
        <v>-0.00021124999999999998</v>
      </c>
      <c r="F349" s="8">
        <f t="shared" si="34"/>
        <v>0.99139266</v>
      </c>
    </row>
    <row r="350" spans="1:6" ht="13.5">
      <c r="A350" s="1" t="s">
        <v>33</v>
      </c>
      <c r="B350" s="2">
        <f t="shared" si="30"/>
        <v>39144</v>
      </c>
      <c r="C350" s="12">
        <f t="shared" si="31"/>
        <v>0.9909722222222223</v>
      </c>
      <c r="D350" s="10">
        <f t="shared" si="32"/>
        <v>162.9151856944444</v>
      </c>
      <c r="E350" s="9">
        <f t="shared" si="33"/>
        <v>-0.00021124999999999998</v>
      </c>
      <c r="F350" s="8">
        <f t="shared" si="34"/>
        <v>0.99139274</v>
      </c>
    </row>
    <row r="351" spans="1:6" ht="13.5">
      <c r="A351" s="1" t="s">
        <v>34</v>
      </c>
      <c r="B351" s="2">
        <f t="shared" si="30"/>
        <v>39144</v>
      </c>
      <c r="C351" s="12">
        <f t="shared" si="31"/>
        <v>0.991313752276867</v>
      </c>
      <c r="D351" s="10">
        <f t="shared" si="32"/>
        <v>162.91553369444443</v>
      </c>
      <c r="E351" s="9">
        <f t="shared" si="33"/>
        <v>-0.0002112222222222222</v>
      </c>
      <c r="F351" s="8">
        <f t="shared" si="34"/>
        <v>0.99139283</v>
      </c>
    </row>
    <row r="352" spans="1:6" ht="13.5">
      <c r="A352" s="1" t="s">
        <v>35</v>
      </c>
      <c r="B352" s="2">
        <f t="shared" si="30"/>
        <v>39144</v>
      </c>
      <c r="C352" s="12">
        <f t="shared" si="31"/>
        <v>0.9916666666666667</v>
      </c>
      <c r="D352" s="10">
        <f t="shared" si="32"/>
        <v>162.9158816944444</v>
      </c>
      <c r="E352" s="9">
        <f t="shared" si="33"/>
        <v>-0.00021119444444444443</v>
      </c>
      <c r="F352" s="8">
        <f t="shared" si="34"/>
        <v>0.99139292</v>
      </c>
    </row>
    <row r="353" spans="1:6" ht="13.5">
      <c r="A353" s="1" t="s">
        <v>36</v>
      </c>
      <c r="B353" s="2">
        <f t="shared" si="30"/>
        <v>39144</v>
      </c>
      <c r="C353" s="12">
        <f t="shared" si="31"/>
        <v>0.9920081967213115</v>
      </c>
      <c r="D353" s="10">
        <f t="shared" si="32"/>
        <v>162.91622969444444</v>
      </c>
      <c r="E353" s="9">
        <f t="shared" si="33"/>
        <v>-0.00021119444444444443</v>
      </c>
      <c r="F353" s="8">
        <f t="shared" si="34"/>
        <v>0.991393</v>
      </c>
    </row>
    <row r="354" spans="1:6" ht="13.5">
      <c r="A354" s="1" t="s">
        <v>37</v>
      </c>
      <c r="B354" s="2">
        <f t="shared" si="30"/>
        <v>39144</v>
      </c>
      <c r="C354" s="12">
        <f t="shared" si="31"/>
        <v>0.9923611111111111</v>
      </c>
      <c r="D354" s="10">
        <f t="shared" si="32"/>
        <v>162.91657766666663</v>
      </c>
      <c r="E354" s="9">
        <f t="shared" si="33"/>
        <v>-0.00021116666666666666</v>
      </c>
      <c r="F354" s="8">
        <f t="shared" si="34"/>
        <v>0.99139309</v>
      </c>
    </row>
    <row r="355" spans="1:6" ht="13.5">
      <c r="A355" s="1" t="s">
        <v>38</v>
      </c>
      <c r="B355" s="2">
        <f t="shared" si="30"/>
        <v>39144</v>
      </c>
      <c r="C355" s="12">
        <f t="shared" si="31"/>
        <v>0.9927026411657559</v>
      </c>
      <c r="D355" s="10">
        <f t="shared" si="32"/>
        <v>162.9169256666667</v>
      </c>
      <c r="E355" s="9">
        <f t="shared" si="33"/>
        <v>-0.00021113888888888888</v>
      </c>
      <c r="F355" s="8">
        <f t="shared" si="34"/>
        <v>0.99139318</v>
      </c>
    </row>
    <row r="356" spans="1:6" ht="13.5">
      <c r="A356" s="1" t="s">
        <v>39</v>
      </c>
      <c r="B356" s="2">
        <f t="shared" si="30"/>
        <v>39144</v>
      </c>
      <c r="C356" s="12">
        <f t="shared" si="31"/>
        <v>0.9930555555555555</v>
      </c>
      <c r="D356" s="10">
        <f t="shared" si="32"/>
        <v>162.9172736666667</v>
      </c>
      <c r="E356" s="9">
        <f t="shared" si="33"/>
        <v>-0.00021113888888888888</v>
      </c>
      <c r="F356" s="8">
        <f t="shared" si="34"/>
        <v>0.99139326</v>
      </c>
    </row>
    <row r="357" spans="1:6" ht="13.5">
      <c r="A357" s="1" t="s">
        <v>40</v>
      </c>
      <c r="B357" s="2">
        <f t="shared" si="30"/>
        <v>39144</v>
      </c>
      <c r="C357" s="12">
        <f t="shared" si="31"/>
        <v>0.9933970856102002</v>
      </c>
      <c r="D357" s="10">
        <f t="shared" si="32"/>
        <v>162.91762166666666</v>
      </c>
      <c r="E357" s="9">
        <f t="shared" si="33"/>
        <v>-0.0002111111111111111</v>
      </c>
      <c r="F357" s="8">
        <f t="shared" si="34"/>
        <v>0.99139335</v>
      </c>
    </row>
    <row r="358" spans="1:6" ht="13.5">
      <c r="A358" s="1" t="s">
        <v>41</v>
      </c>
      <c r="B358" s="2">
        <f t="shared" si="30"/>
        <v>39144</v>
      </c>
      <c r="C358" s="12">
        <f t="shared" si="31"/>
        <v>0.99375</v>
      </c>
      <c r="D358" s="10">
        <f t="shared" si="32"/>
        <v>162.9179696388889</v>
      </c>
      <c r="E358" s="9">
        <f t="shared" si="33"/>
        <v>-0.00021108333333333333</v>
      </c>
      <c r="F358" s="8">
        <f t="shared" si="34"/>
        <v>0.99139344</v>
      </c>
    </row>
    <row r="359" spans="1:6" ht="13.5">
      <c r="A359" s="1" t="s">
        <v>42</v>
      </c>
      <c r="B359" s="2">
        <f t="shared" si="30"/>
        <v>39144</v>
      </c>
      <c r="C359" s="12">
        <f t="shared" si="31"/>
        <v>0.9940915300546448</v>
      </c>
      <c r="D359" s="10">
        <f t="shared" si="32"/>
        <v>162.91831763888888</v>
      </c>
      <c r="E359" s="9">
        <f t="shared" si="33"/>
        <v>-0.00021108333333333333</v>
      </c>
      <c r="F359" s="8">
        <f t="shared" si="34"/>
        <v>0.99139352</v>
      </c>
    </row>
    <row r="360" spans="1:6" ht="13.5">
      <c r="A360" s="1" t="s">
        <v>43</v>
      </c>
      <c r="B360" s="2">
        <f t="shared" si="30"/>
        <v>39144</v>
      </c>
      <c r="C360" s="12">
        <f t="shared" si="31"/>
        <v>0.9944444444444445</v>
      </c>
      <c r="D360" s="10">
        <f t="shared" si="32"/>
        <v>162.9186656388889</v>
      </c>
      <c r="E360" s="9">
        <f t="shared" si="33"/>
        <v>-0.00021105555555555556</v>
      </c>
      <c r="F360" s="8">
        <f t="shared" si="34"/>
        <v>0.99139361</v>
      </c>
    </row>
    <row r="361" spans="1:6" ht="13.5">
      <c r="A361" s="1" t="s">
        <v>44</v>
      </c>
      <c r="B361" s="2">
        <f t="shared" si="30"/>
        <v>39144</v>
      </c>
      <c r="C361" s="12">
        <f t="shared" si="31"/>
        <v>0.9947859744990892</v>
      </c>
      <c r="D361" s="10">
        <f t="shared" si="32"/>
        <v>162.91901363888888</v>
      </c>
      <c r="E361" s="9">
        <f t="shared" si="33"/>
        <v>-0.00021102777777777778</v>
      </c>
      <c r="F361" s="8">
        <f t="shared" si="34"/>
        <v>0.99139369</v>
      </c>
    </row>
    <row r="362" spans="1:6" ht="13.5">
      <c r="A362" s="1" t="s">
        <v>45</v>
      </c>
      <c r="B362" s="2">
        <f t="shared" si="30"/>
        <v>39144</v>
      </c>
      <c r="C362" s="12">
        <f t="shared" si="31"/>
        <v>0.9951388888888889</v>
      </c>
      <c r="D362" s="10">
        <f t="shared" si="32"/>
        <v>162.91936161111113</v>
      </c>
      <c r="E362" s="9">
        <f t="shared" si="33"/>
        <v>-0.00021102777777777778</v>
      </c>
      <c r="F362" s="8">
        <f t="shared" si="34"/>
        <v>0.99139378</v>
      </c>
    </row>
    <row r="363" spans="1:6" ht="13.5">
      <c r="A363" s="1" t="s">
        <v>46</v>
      </c>
      <c r="B363" s="2">
        <f t="shared" si="30"/>
        <v>39144</v>
      </c>
      <c r="C363" s="12">
        <f t="shared" si="31"/>
        <v>0.9954804189435337</v>
      </c>
      <c r="D363" s="10">
        <f t="shared" si="32"/>
        <v>162.9197096111111</v>
      </c>
      <c r="E363" s="9">
        <f t="shared" si="33"/>
        <v>-0.000211</v>
      </c>
      <c r="F363" s="8">
        <f t="shared" si="34"/>
        <v>0.99139387</v>
      </c>
    </row>
    <row r="364" spans="1:6" ht="13.5">
      <c r="A364" s="1" t="s">
        <v>47</v>
      </c>
      <c r="B364" s="2">
        <f t="shared" si="30"/>
        <v>39144</v>
      </c>
      <c r="C364" s="12">
        <f t="shared" si="31"/>
        <v>0.9958333333333332</v>
      </c>
      <c r="D364" s="10">
        <f t="shared" si="32"/>
        <v>162.92005761111113</v>
      </c>
      <c r="E364" s="9">
        <f t="shared" si="33"/>
        <v>-0.0002109722222222222</v>
      </c>
      <c r="F364" s="8">
        <f t="shared" si="34"/>
        <v>0.99139395</v>
      </c>
    </row>
    <row r="365" spans="1:6" ht="13.5">
      <c r="A365" s="1" t="s">
        <v>48</v>
      </c>
      <c r="B365" s="2">
        <f t="shared" si="30"/>
        <v>39144</v>
      </c>
      <c r="C365" s="12">
        <f t="shared" si="31"/>
        <v>0.996174863387978</v>
      </c>
      <c r="D365" s="10">
        <f t="shared" si="32"/>
        <v>162.9204056111111</v>
      </c>
      <c r="E365" s="9">
        <f t="shared" si="33"/>
        <v>-0.0002109722222222222</v>
      </c>
      <c r="F365" s="8">
        <f t="shared" si="34"/>
        <v>0.99139404</v>
      </c>
    </row>
    <row r="366" spans="1:6" ht="13.5">
      <c r="A366" s="1" t="s">
        <v>49</v>
      </c>
      <c r="B366" s="2">
        <f t="shared" si="30"/>
        <v>39144</v>
      </c>
      <c r="C366" s="12">
        <f t="shared" si="31"/>
        <v>0.9965277777777778</v>
      </c>
      <c r="D366" s="10">
        <f t="shared" si="32"/>
        <v>162.92075358333335</v>
      </c>
      <c r="E366" s="9">
        <f t="shared" si="33"/>
        <v>-0.00021094444444444443</v>
      </c>
      <c r="F366" s="8">
        <f t="shared" si="34"/>
        <v>0.99139413</v>
      </c>
    </row>
    <row r="367" spans="1:6" ht="13.5">
      <c r="A367" s="1" t="s">
        <v>50</v>
      </c>
      <c r="B367" s="2">
        <f t="shared" si="30"/>
        <v>39144</v>
      </c>
      <c r="C367" s="12">
        <f t="shared" si="31"/>
        <v>0.9968693078324226</v>
      </c>
      <c r="D367" s="10">
        <f t="shared" si="32"/>
        <v>162.92110158333332</v>
      </c>
      <c r="E367" s="9">
        <f t="shared" si="33"/>
        <v>-0.00021094444444444443</v>
      </c>
      <c r="F367" s="8">
        <f t="shared" si="34"/>
        <v>0.99139421</v>
      </c>
    </row>
    <row r="368" spans="1:6" ht="13.5">
      <c r="A368" s="1" t="s">
        <v>51</v>
      </c>
      <c r="B368" s="2">
        <f t="shared" si="30"/>
        <v>39144</v>
      </c>
      <c r="C368" s="12">
        <f t="shared" si="31"/>
        <v>0.9972222222222222</v>
      </c>
      <c r="D368" s="10">
        <f t="shared" si="32"/>
        <v>162.92144958333336</v>
      </c>
      <c r="E368" s="9">
        <f t="shared" si="33"/>
        <v>-0.00021091666666666665</v>
      </c>
      <c r="F368" s="8">
        <f t="shared" si="34"/>
        <v>0.9913943</v>
      </c>
    </row>
    <row r="369" spans="1:6" ht="13.5">
      <c r="A369" s="1" t="s">
        <v>52</v>
      </c>
      <c r="B369" s="2">
        <f t="shared" si="30"/>
        <v>39144</v>
      </c>
      <c r="C369" s="12">
        <f t="shared" si="31"/>
        <v>0.997563752276867</v>
      </c>
      <c r="D369" s="10">
        <f t="shared" si="32"/>
        <v>162.92179758333333</v>
      </c>
      <c r="E369" s="9">
        <f t="shared" si="33"/>
        <v>-0.00021088888888888888</v>
      </c>
      <c r="F369" s="8">
        <f t="shared" si="34"/>
        <v>0.99139438</v>
      </c>
    </row>
    <row r="370" spans="1:6" ht="13.5">
      <c r="A370" s="1" t="s">
        <v>53</v>
      </c>
      <c r="B370" s="2">
        <f t="shared" si="30"/>
        <v>39144</v>
      </c>
      <c r="C370" s="12">
        <f t="shared" si="31"/>
        <v>0.9979166666666667</v>
      </c>
      <c r="D370" s="10">
        <f t="shared" si="32"/>
        <v>162.92214555555557</v>
      </c>
      <c r="E370" s="9">
        <f t="shared" si="33"/>
        <v>-0.00021088888888888888</v>
      </c>
      <c r="F370" s="8">
        <f t="shared" si="34"/>
        <v>0.99139447</v>
      </c>
    </row>
    <row r="371" spans="1:6" ht="13.5">
      <c r="A371" s="1" t="s">
        <v>54</v>
      </c>
      <c r="B371" s="2">
        <f t="shared" si="30"/>
        <v>39144</v>
      </c>
      <c r="C371" s="12">
        <f t="shared" si="31"/>
        <v>0.9982581967213114</v>
      </c>
      <c r="D371" s="10">
        <f t="shared" si="32"/>
        <v>162.92249355555555</v>
      </c>
      <c r="E371" s="9">
        <f t="shared" si="33"/>
        <v>-0.0002108611111111111</v>
      </c>
      <c r="F371" s="8">
        <f t="shared" si="34"/>
        <v>0.99139456</v>
      </c>
    </row>
    <row r="372" spans="1:6" ht="13.5">
      <c r="A372" s="1" t="s">
        <v>55</v>
      </c>
      <c r="B372" s="2">
        <f t="shared" si="30"/>
        <v>39144</v>
      </c>
      <c r="C372" s="12">
        <f t="shared" si="31"/>
        <v>0.998611111111111</v>
      </c>
      <c r="D372" s="10">
        <f t="shared" si="32"/>
        <v>162.92284155555558</v>
      </c>
      <c r="E372" s="9">
        <f t="shared" si="33"/>
        <v>-0.00021083333333333333</v>
      </c>
      <c r="F372" s="8">
        <f t="shared" si="34"/>
        <v>0.99139464</v>
      </c>
    </row>
    <row r="373" spans="1:6" ht="13.5">
      <c r="A373" s="1" t="s">
        <v>56</v>
      </c>
      <c r="B373" s="2">
        <f t="shared" si="30"/>
        <v>39144</v>
      </c>
      <c r="C373" s="12">
        <f t="shared" si="31"/>
        <v>0.9989526411657558</v>
      </c>
      <c r="D373" s="10">
        <f t="shared" si="32"/>
        <v>162.92318955555555</v>
      </c>
      <c r="E373" s="9">
        <f t="shared" si="33"/>
        <v>-0.00021083333333333333</v>
      </c>
      <c r="F373" s="8">
        <f t="shared" si="34"/>
        <v>0.99139473</v>
      </c>
    </row>
    <row r="374" spans="1:6" ht="13.5">
      <c r="A374" s="1" t="s">
        <v>57</v>
      </c>
      <c r="B374" s="2">
        <f t="shared" si="30"/>
        <v>39144</v>
      </c>
      <c r="C374" s="12">
        <f t="shared" si="31"/>
        <v>0.9993055555555556</v>
      </c>
      <c r="D374" s="10">
        <f t="shared" si="32"/>
        <v>162.9235375277778</v>
      </c>
      <c r="E374" s="9">
        <f t="shared" si="33"/>
        <v>-0.00021080555555555555</v>
      </c>
      <c r="F374" s="8">
        <f t="shared" si="34"/>
        <v>0.99139482</v>
      </c>
    </row>
    <row r="375" spans="1:6" ht="13.5">
      <c r="A375" s="1" t="s">
        <v>58</v>
      </c>
      <c r="B375" s="2">
        <f t="shared" si="30"/>
        <v>39144</v>
      </c>
      <c r="C375" s="12">
        <f t="shared" si="31"/>
        <v>0.9996470856102003</v>
      </c>
      <c r="D375" s="10">
        <f t="shared" si="32"/>
        <v>162.92388552777777</v>
      </c>
      <c r="E375" s="9">
        <f t="shared" si="33"/>
        <v>-0.00021077777777777778</v>
      </c>
      <c r="F375" s="8">
        <f t="shared" si="34"/>
        <v>0.9913949</v>
      </c>
    </row>
    <row r="376" spans="1:6" ht="13.5">
      <c r="A376" s="1" t="s">
        <v>59</v>
      </c>
      <c r="B376" s="2">
        <f t="shared" si="30"/>
        <v>39145</v>
      </c>
      <c r="C376" s="12">
        <f t="shared" si="31"/>
        <v>0</v>
      </c>
      <c r="D376" s="10">
        <f t="shared" si="32"/>
        <v>162.9242335277778</v>
      </c>
      <c r="E376" s="9">
        <f t="shared" si="33"/>
        <v>-0.00021077777777777778</v>
      </c>
      <c r="F376" s="8">
        <f t="shared" si="34"/>
        <v>0.99139499</v>
      </c>
    </row>
    <row r="377" spans="1:6" ht="13.5">
      <c r="A377" s="1" t="s">
        <v>60</v>
      </c>
      <c r="B377" s="2">
        <f t="shared" si="30"/>
        <v>39145</v>
      </c>
      <c r="C377" s="12">
        <f t="shared" si="31"/>
        <v>0.00034153005464480874</v>
      </c>
      <c r="D377" s="10">
        <f t="shared" si="32"/>
        <v>162.92458150000004</v>
      </c>
      <c r="E377" s="9">
        <f t="shared" si="33"/>
        <v>-0.00021075</v>
      </c>
      <c r="F377" s="8">
        <f t="shared" si="34"/>
        <v>0.99139508</v>
      </c>
    </row>
    <row r="378" spans="1:6" ht="13.5">
      <c r="A378" s="1" t="s">
        <v>61</v>
      </c>
      <c r="B378" s="2">
        <f t="shared" si="30"/>
        <v>39145</v>
      </c>
      <c r="C378" s="12">
        <f t="shared" si="31"/>
        <v>0.0006944444444444445</v>
      </c>
      <c r="D378" s="10">
        <f t="shared" si="32"/>
        <v>162.92492950000002</v>
      </c>
      <c r="E378" s="9">
        <f t="shared" si="33"/>
        <v>-0.00021072222222222222</v>
      </c>
      <c r="F378" s="8">
        <f t="shared" si="34"/>
        <v>0.99139516</v>
      </c>
    </row>
    <row r="379" spans="1:6" ht="13.5">
      <c r="A379" s="1" t="s">
        <v>62</v>
      </c>
      <c r="B379" s="2">
        <f t="shared" si="30"/>
        <v>39145</v>
      </c>
      <c r="C379" s="12">
        <f t="shared" si="31"/>
        <v>0.001035974499089253</v>
      </c>
      <c r="D379" s="10">
        <f t="shared" si="32"/>
        <v>162.9252775</v>
      </c>
      <c r="E379" s="9">
        <f t="shared" si="33"/>
        <v>-0.00021072222222222222</v>
      </c>
      <c r="F379" s="8">
        <f t="shared" si="34"/>
        <v>0.99139525</v>
      </c>
    </row>
    <row r="380" spans="1:6" ht="13.5">
      <c r="A380" s="1" t="s">
        <v>63</v>
      </c>
      <c r="B380" s="2">
        <f t="shared" si="30"/>
        <v>39145</v>
      </c>
      <c r="C380" s="12">
        <f t="shared" si="31"/>
        <v>0.001388888888888889</v>
      </c>
      <c r="D380" s="10">
        <f t="shared" si="32"/>
        <v>162.92562550000002</v>
      </c>
      <c r="E380" s="9">
        <f t="shared" si="33"/>
        <v>-0.00021069444444444442</v>
      </c>
      <c r="F380" s="8">
        <f t="shared" si="34"/>
        <v>0.99139533</v>
      </c>
    </row>
    <row r="381" spans="1:6" ht="13.5">
      <c r="A381" s="1" t="s">
        <v>64</v>
      </c>
      <c r="B381" s="2">
        <f t="shared" si="30"/>
        <v>39145</v>
      </c>
      <c r="C381" s="12">
        <f t="shared" si="31"/>
        <v>0.0017304189435336976</v>
      </c>
      <c r="D381" s="10">
        <f t="shared" si="32"/>
        <v>162.92597347222227</v>
      </c>
      <c r="E381" s="9">
        <f t="shared" si="33"/>
        <v>-0.00021066666666666665</v>
      </c>
      <c r="F381" s="8">
        <f t="shared" si="34"/>
        <v>0.99139542</v>
      </c>
    </row>
    <row r="382" spans="1:6" ht="13.5">
      <c r="A382" s="1" t="s">
        <v>65</v>
      </c>
      <c r="B382" s="2">
        <f t="shared" si="30"/>
        <v>39145</v>
      </c>
      <c r="C382" s="12">
        <f t="shared" si="31"/>
        <v>0.0020833333333333333</v>
      </c>
      <c r="D382" s="10">
        <f t="shared" si="32"/>
        <v>162.92632147222224</v>
      </c>
      <c r="E382" s="9">
        <f t="shared" si="33"/>
        <v>-0.00021066666666666665</v>
      </c>
      <c r="F382" s="8">
        <f t="shared" si="34"/>
        <v>0.99139551</v>
      </c>
    </row>
    <row r="383" spans="1:6" ht="13.5">
      <c r="A383" s="1" t="s">
        <v>66</v>
      </c>
      <c r="B383" s="2">
        <f t="shared" si="30"/>
        <v>39145</v>
      </c>
      <c r="C383" s="12">
        <f t="shared" si="31"/>
        <v>0.0024248633879781424</v>
      </c>
      <c r="D383" s="10">
        <f t="shared" si="32"/>
        <v>162.92666947222222</v>
      </c>
      <c r="E383" s="9">
        <f t="shared" si="33"/>
        <v>-0.00021063888888888887</v>
      </c>
      <c r="F383" s="8">
        <f t="shared" si="34"/>
        <v>0.99139559</v>
      </c>
    </row>
    <row r="384" spans="1:6" ht="13.5">
      <c r="A384" s="1" t="s">
        <v>67</v>
      </c>
      <c r="B384" s="2">
        <f t="shared" si="30"/>
        <v>39145</v>
      </c>
      <c r="C384" s="12">
        <f t="shared" si="31"/>
        <v>0.002777777777777778</v>
      </c>
      <c r="D384" s="10">
        <f t="shared" si="32"/>
        <v>162.92701744444446</v>
      </c>
      <c r="E384" s="9">
        <f t="shared" si="33"/>
        <v>-0.0002106111111111111</v>
      </c>
      <c r="F384" s="8">
        <f t="shared" si="34"/>
        <v>0.99139568</v>
      </c>
    </row>
    <row r="385" spans="1:6" ht="13.5">
      <c r="A385" s="1" t="s">
        <v>68</v>
      </c>
      <c r="B385" s="2">
        <f t="shared" si="30"/>
        <v>39145</v>
      </c>
      <c r="C385" s="12">
        <f t="shared" si="31"/>
        <v>0.003119307832422586</v>
      </c>
      <c r="D385" s="10">
        <f t="shared" si="32"/>
        <v>162.9273654444445</v>
      </c>
      <c r="E385" s="9">
        <f t="shared" si="33"/>
        <v>-0.0002106111111111111</v>
      </c>
      <c r="F385" s="8">
        <f t="shared" si="34"/>
        <v>0.99139577</v>
      </c>
    </row>
    <row r="386" spans="1:6" ht="13.5">
      <c r="A386" s="1" t="s">
        <v>69</v>
      </c>
      <c r="B386" s="2">
        <f t="shared" si="30"/>
        <v>39145</v>
      </c>
      <c r="C386" s="12">
        <f t="shared" si="31"/>
        <v>0.003472222222222222</v>
      </c>
      <c r="D386" s="10">
        <f t="shared" si="32"/>
        <v>162.92771344444446</v>
      </c>
      <c r="E386" s="9">
        <f t="shared" si="33"/>
        <v>-0.00021058333333333332</v>
      </c>
      <c r="F386" s="8">
        <f t="shared" si="34"/>
        <v>0.99139585</v>
      </c>
    </row>
    <row r="387" spans="1:6" ht="13.5">
      <c r="A387" s="1" t="s">
        <v>70</v>
      </c>
      <c r="B387" s="2">
        <f t="shared" si="30"/>
        <v>39145</v>
      </c>
      <c r="C387" s="12">
        <f t="shared" si="31"/>
        <v>0.0038137522768670307</v>
      </c>
      <c r="D387" s="10">
        <f t="shared" si="32"/>
        <v>162.92806144444444</v>
      </c>
      <c r="E387" s="9">
        <f t="shared" si="33"/>
        <v>-0.00021055555555555554</v>
      </c>
      <c r="F387" s="8">
        <f t="shared" si="34"/>
        <v>0.99139594</v>
      </c>
    </row>
    <row r="388" spans="1:6" ht="13.5">
      <c r="A388" s="1" t="s">
        <v>71</v>
      </c>
      <c r="B388" s="2">
        <f t="shared" si="30"/>
        <v>39145</v>
      </c>
      <c r="C388" s="12">
        <f t="shared" si="31"/>
        <v>0.004166666666666667</v>
      </c>
      <c r="D388" s="10">
        <f t="shared" si="32"/>
        <v>162.92840941666668</v>
      </c>
      <c r="E388" s="9">
        <f t="shared" si="33"/>
        <v>-0.00021055555555555554</v>
      </c>
      <c r="F388" s="8">
        <f t="shared" si="34"/>
        <v>0.99139602</v>
      </c>
    </row>
    <row r="389" spans="1:6" ht="13.5">
      <c r="A389" s="1" t="s">
        <v>72</v>
      </c>
      <c r="B389" s="2">
        <f t="shared" si="30"/>
        <v>39145</v>
      </c>
      <c r="C389" s="12">
        <f t="shared" si="31"/>
        <v>0.004508196721311476</v>
      </c>
      <c r="D389" s="10">
        <f t="shared" si="32"/>
        <v>162.9287574166667</v>
      </c>
      <c r="E389" s="9">
        <f t="shared" si="33"/>
        <v>-0.0002105277777777778</v>
      </c>
      <c r="F389" s="8">
        <f t="shared" si="34"/>
        <v>0.99139611</v>
      </c>
    </row>
    <row r="390" spans="1:6" ht="13.5">
      <c r="A390" s="1" t="s">
        <v>73</v>
      </c>
      <c r="B390" s="2">
        <f t="shared" si="30"/>
        <v>39145</v>
      </c>
      <c r="C390" s="12">
        <f t="shared" si="31"/>
        <v>0.004861111111111111</v>
      </c>
      <c r="D390" s="10">
        <f t="shared" si="32"/>
        <v>162.9291054166667</v>
      </c>
      <c r="E390" s="9">
        <f t="shared" si="33"/>
        <v>-0.0002105277777777778</v>
      </c>
      <c r="F390" s="8">
        <f t="shared" si="34"/>
        <v>0.9913962</v>
      </c>
    </row>
    <row r="391" spans="1:6" ht="13.5">
      <c r="A391" s="1" t="s">
        <v>74</v>
      </c>
      <c r="B391" s="2">
        <f t="shared" si="30"/>
        <v>39145</v>
      </c>
      <c r="C391" s="12">
        <f t="shared" si="31"/>
        <v>0.0052026411657559194</v>
      </c>
      <c r="D391" s="10">
        <f t="shared" si="32"/>
        <v>162.92945338888893</v>
      </c>
      <c r="E391" s="9">
        <f t="shared" si="33"/>
        <v>-0.00021050000000000002</v>
      </c>
      <c r="F391" s="8">
        <f t="shared" si="34"/>
        <v>0.99139628</v>
      </c>
    </row>
    <row r="392" spans="1:6" ht="13.5">
      <c r="A392" s="1" t="s">
        <v>75</v>
      </c>
      <c r="B392" s="2">
        <f t="shared" si="30"/>
        <v>39145</v>
      </c>
      <c r="C392" s="12">
        <f t="shared" si="31"/>
        <v>0.005555555555555556</v>
      </c>
      <c r="D392" s="10">
        <f t="shared" si="32"/>
        <v>162.9298013888889</v>
      </c>
      <c r="E392" s="9">
        <f t="shared" si="33"/>
        <v>-0.00021047222222222225</v>
      </c>
      <c r="F392" s="8">
        <f t="shared" si="34"/>
        <v>0.99139637</v>
      </c>
    </row>
    <row r="393" spans="1:6" ht="13.5">
      <c r="A393" s="1" t="s">
        <v>541</v>
      </c>
      <c r="B393" s="2">
        <f t="shared" si="30"/>
        <v>39145</v>
      </c>
      <c r="C393" s="12">
        <f t="shared" si="31"/>
        <v>0.005897085610200365</v>
      </c>
      <c r="D393" s="10">
        <f t="shared" si="32"/>
        <v>162.93014938888894</v>
      </c>
      <c r="E393" s="9">
        <f t="shared" si="33"/>
        <v>-0.00021047222222222225</v>
      </c>
      <c r="F393" s="8">
        <f t="shared" si="34"/>
        <v>0.99139646</v>
      </c>
    </row>
    <row r="394" spans="1:6" ht="13.5">
      <c r="A394" s="1" t="s">
        <v>542</v>
      </c>
      <c r="B394" s="2">
        <f t="shared" si="30"/>
        <v>39145</v>
      </c>
      <c r="C394" s="12">
        <f t="shared" si="31"/>
        <v>0.0062499999999999995</v>
      </c>
      <c r="D394" s="10">
        <f t="shared" si="32"/>
        <v>162.93049736111112</v>
      </c>
      <c r="E394" s="9">
        <f t="shared" si="33"/>
        <v>-0.00021044444444444447</v>
      </c>
      <c r="F394" s="8">
        <f t="shared" si="34"/>
        <v>0.99139654</v>
      </c>
    </row>
    <row r="395" spans="1:6" ht="13.5">
      <c r="A395" s="1" t="s">
        <v>543</v>
      </c>
      <c r="B395" s="2">
        <f t="shared" si="30"/>
        <v>39145</v>
      </c>
      <c r="C395" s="12">
        <f t="shared" si="31"/>
        <v>0.006591530054644809</v>
      </c>
      <c r="D395" s="10">
        <f t="shared" si="32"/>
        <v>162.93084536111115</v>
      </c>
      <c r="E395" s="9">
        <f t="shared" si="33"/>
        <v>-0.00021041666666666664</v>
      </c>
      <c r="F395" s="8">
        <f t="shared" si="34"/>
        <v>0.99139663</v>
      </c>
    </row>
    <row r="396" spans="1:6" ht="13.5">
      <c r="A396" s="1" t="s">
        <v>544</v>
      </c>
      <c r="B396" s="2">
        <f t="shared" si="30"/>
        <v>39145</v>
      </c>
      <c r="C396" s="12">
        <f t="shared" si="31"/>
        <v>0.006944444444444444</v>
      </c>
      <c r="D396" s="10">
        <f t="shared" si="32"/>
        <v>162.93119336111113</v>
      </c>
      <c r="E396" s="9">
        <f t="shared" si="33"/>
        <v>-0.00021041666666666664</v>
      </c>
      <c r="F396" s="8">
        <f t="shared" si="34"/>
        <v>0.99139672</v>
      </c>
    </row>
    <row r="397" spans="1:6" ht="13.5">
      <c r="A397" s="1" t="s">
        <v>545</v>
      </c>
      <c r="B397" s="2">
        <f t="shared" si="30"/>
        <v>39145</v>
      </c>
      <c r="C397" s="12">
        <f t="shared" si="31"/>
        <v>0.007285974499089253</v>
      </c>
      <c r="D397" s="10">
        <f t="shared" si="32"/>
        <v>162.93154133333337</v>
      </c>
      <c r="E397" s="9">
        <f t="shared" si="33"/>
        <v>-0.00021038888888888886</v>
      </c>
      <c r="F397" s="8">
        <f t="shared" si="34"/>
        <v>0.9913968</v>
      </c>
    </row>
    <row r="398" spans="1:6" ht="13.5">
      <c r="A398" s="1" t="s">
        <v>546</v>
      </c>
      <c r="B398" s="2">
        <f t="shared" si="30"/>
        <v>39145</v>
      </c>
      <c r="C398" s="12">
        <f t="shared" si="31"/>
        <v>0.007638888888888889</v>
      </c>
      <c r="D398" s="10">
        <f t="shared" si="32"/>
        <v>162.93188933333334</v>
      </c>
      <c r="E398" s="9">
        <f t="shared" si="33"/>
        <v>-0.00021036111111111112</v>
      </c>
      <c r="F398" s="8">
        <f t="shared" si="34"/>
        <v>0.99139689</v>
      </c>
    </row>
    <row r="399" spans="1:6" ht="13.5">
      <c r="A399" s="1" t="s">
        <v>547</v>
      </c>
      <c r="B399" s="2">
        <f t="shared" si="30"/>
        <v>39145</v>
      </c>
      <c r="C399" s="12">
        <f t="shared" si="31"/>
        <v>0.007980418943533697</v>
      </c>
      <c r="D399" s="10">
        <f t="shared" si="32"/>
        <v>162.93223733333338</v>
      </c>
      <c r="E399" s="9">
        <f t="shared" si="33"/>
        <v>-0.00021036111111111112</v>
      </c>
      <c r="F399" s="8">
        <f t="shared" si="34"/>
        <v>0.99139697</v>
      </c>
    </row>
    <row r="400" spans="1:6" ht="13.5">
      <c r="A400" s="1" t="s">
        <v>548</v>
      </c>
      <c r="B400" s="2">
        <f t="shared" si="30"/>
        <v>39145</v>
      </c>
      <c r="C400" s="12">
        <f t="shared" si="31"/>
        <v>0.008333333333333333</v>
      </c>
      <c r="D400" s="10">
        <f t="shared" si="32"/>
        <v>162.93258530555556</v>
      </c>
      <c r="E400" s="9">
        <f t="shared" si="33"/>
        <v>-0.00021033333333333334</v>
      </c>
      <c r="F400" s="8">
        <f t="shared" si="34"/>
        <v>0.99139706</v>
      </c>
    </row>
    <row r="401" spans="1:6" ht="13.5">
      <c r="A401" s="1" t="s">
        <v>549</v>
      </c>
      <c r="B401" s="2">
        <f t="shared" si="30"/>
        <v>39145</v>
      </c>
      <c r="C401" s="12">
        <f t="shared" si="31"/>
        <v>0.008674863387978142</v>
      </c>
      <c r="D401" s="10">
        <f t="shared" si="32"/>
        <v>162.9329333055556</v>
      </c>
      <c r="E401" s="9">
        <f t="shared" si="33"/>
        <v>-0.00021030555555555557</v>
      </c>
      <c r="F401" s="8">
        <f t="shared" si="34"/>
        <v>0.99139715</v>
      </c>
    </row>
    <row r="402" spans="1:6" ht="13.5">
      <c r="A402" s="1" t="s">
        <v>550</v>
      </c>
      <c r="B402" s="2">
        <f t="shared" si="30"/>
        <v>39145</v>
      </c>
      <c r="C402" s="12">
        <f t="shared" si="31"/>
        <v>0.009027777777777779</v>
      </c>
      <c r="D402" s="10">
        <f t="shared" si="32"/>
        <v>162.93328130555557</v>
      </c>
      <c r="E402" s="9">
        <f t="shared" si="33"/>
        <v>-0.00021030555555555557</v>
      </c>
      <c r="F402" s="8">
        <f t="shared" si="34"/>
        <v>0.99139723</v>
      </c>
    </row>
    <row r="403" spans="1:6" ht="13.5">
      <c r="A403" s="1" t="s">
        <v>551</v>
      </c>
      <c r="B403" s="2">
        <f t="shared" si="30"/>
        <v>39145</v>
      </c>
      <c r="C403" s="12">
        <f t="shared" si="31"/>
        <v>0.009369307832422588</v>
      </c>
      <c r="D403" s="10">
        <f t="shared" si="32"/>
        <v>162.93362927777775</v>
      </c>
      <c r="E403" s="9">
        <f t="shared" si="33"/>
        <v>-0.0002102777777777778</v>
      </c>
      <c r="F403" s="8">
        <f t="shared" si="34"/>
        <v>0.99139732</v>
      </c>
    </row>
    <row r="404" spans="1:6" ht="13.5">
      <c r="A404" s="1" t="s">
        <v>552</v>
      </c>
      <c r="B404" s="2">
        <f t="shared" si="30"/>
        <v>39145</v>
      </c>
      <c r="C404" s="12">
        <f t="shared" si="31"/>
        <v>0.009722222222222222</v>
      </c>
      <c r="D404" s="10">
        <f t="shared" si="32"/>
        <v>162.93397727777779</v>
      </c>
      <c r="E404" s="9">
        <f t="shared" si="33"/>
        <v>-0.00021025000000000001</v>
      </c>
      <c r="F404" s="8">
        <f t="shared" si="34"/>
        <v>0.99139741</v>
      </c>
    </row>
    <row r="405" spans="1:6" ht="13.5">
      <c r="A405" s="1" t="s">
        <v>553</v>
      </c>
      <c r="B405" s="2">
        <f t="shared" si="30"/>
        <v>39145</v>
      </c>
      <c r="C405" s="12">
        <f t="shared" si="31"/>
        <v>0.010063752276867031</v>
      </c>
      <c r="D405" s="10">
        <f t="shared" si="32"/>
        <v>162.93432527777776</v>
      </c>
      <c r="E405" s="9">
        <f t="shared" si="33"/>
        <v>-0.00021025000000000001</v>
      </c>
      <c r="F405" s="8">
        <f t="shared" si="34"/>
        <v>0.99139749</v>
      </c>
    </row>
    <row r="406" spans="1:6" ht="13.5">
      <c r="A406" s="1" t="s">
        <v>554</v>
      </c>
      <c r="B406" s="2">
        <f t="shared" si="30"/>
        <v>39145</v>
      </c>
      <c r="C406" s="12">
        <f t="shared" si="31"/>
        <v>0.010416666666666666</v>
      </c>
      <c r="D406" s="10">
        <f t="shared" si="32"/>
        <v>162.93467325</v>
      </c>
      <c r="E406" s="9">
        <f t="shared" si="33"/>
        <v>-0.00021022222222222224</v>
      </c>
      <c r="F406" s="8">
        <f t="shared" si="34"/>
        <v>0.99139758</v>
      </c>
    </row>
    <row r="407" spans="1:6" ht="13.5">
      <c r="A407" s="1" t="s">
        <v>555</v>
      </c>
      <c r="B407" s="2">
        <f t="shared" si="30"/>
        <v>39145</v>
      </c>
      <c r="C407" s="12">
        <f t="shared" si="31"/>
        <v>0.010758196721311475</v>
      </c>
      <c r="D407" s="10">
        <f t="shared" si="32"/>
        <v>162.93502124999998</v>
      </c>
      <c r="E407" s="9">
        <f t="shared" si="33"/>
        <v>-0.00021019444444444446</v>
      </c>
      <c r="F407" s="8">
        <f t="shared" si="34"/>
        <v>0.99139767</v>
      </c>
    </row>
    <row r="408" spans="1:6" ht="13.5">
      <c r="A408" s="1" t="s">
        <v>556</v>
      </c>
      <c r="B408" s="2">
        <f t="shared" si="30"/>
        <v>39145</v>
      </c>
      <c r="C408" s="12">
        <f t="shared" si="31"/>
        <v>0.011111111111111112</v>
      </c>
      <c r="D408" s="10">
        <f t="shared" si="32"/>
        <v>162.93536925</v>
      </c>
      <c r="E408" s="9">
        <f t="shared" si="33"/>
        <v>-0.00021019444444444446</v>
      </c>
      <c r="F408" s="8">
        <f t="shared" si="34"/>
        <v>0.99139775</v>
      </c>
    </row>
    <row r="409" spans="1:6" ht="13.5">
      <c r="A409" s="1" t="s">
        <v>557</v>
      </c>
      <c r="B409" s="2">
        <f aca="true" t="shared" si="35" ref="B409:B472">DATE(FIXED(MID(A409,9,4)),FIXED(MID(A409,4,3)),FIXED(MID(A409,1,3)))</f>
        <v>39145</v>
      </c>
      <c r="C409" s="12">
        <f aca="true" t="shared" si="36" ref="C409:C472">(VALUE(MID(A409,14,2))+VALUE(MID(A409,17,2))/60+VALUE(MID(A409,20,5))/3660)/24</f>
        <v>0.01145264116575592</v>
      </c>
      <c r="D409" s="10">
        <f aca="true" t="shared" si="37" ref="D409:D472">VALUE(MID(A409,27,3))+VALUE(MID(A409,31,2))/60+VALUE(MID(A409,34,7))/3600-180</f>
        <v>162.93571722222225</v>
      </c>
      <c r="E409" s="9">
        <f aca="true" t="shared" si="38" ref="E409:E472">-((VALUE(MID(A409,44,2))+VALUE(MID(A409,47,2))/60+VALUE(MID(A409,50,7))/3600)*(IF(MID(A409,43,1)="-",-1,1)))</f>
        <v>-0.0002101666666666667</v>
      </c>
      <c r="F409" s="8">
        <f aca="true" t="shared" si="39" ref="F409:F472">VALUE(MID(A409,60,11))</f>
        <v>0.99139784</v>
      </c>
    </row>
    <row r="410" spans="1:6" ht="13.5">
      <c r="A410" s="1" t="s">
        <v>558</v>
      </c>
      <c r="B410" s="2">
        <f t="shared" si="35"/>
        <v>39145</v>
      </c>
      <c r="C410" s="12">
        <f t="shared" si="36"/>
        <v>0.011805555555555555</v>
      </c>
      <c r="D410" s="10">
        <f t="shared" si="37"/>
        <v>162.93606522222223</v>
      </c>
      <c r="E410" s="9">
        <f t="shared" si="38"/>
        <v>-0.0002101666666666667</v>
      </c>
      <c r="F410" s="8">
        <f t="shared" si="39"/>
        <v>0.99139792</v>
      </c>
    </row>
    <row r="411" spans="1:6" ht="13.5">
      <c r="A411" s="1" t="s">
        <v>559</v>
      </c>
      <c r="B411" s="2">
        <f t="shared" si="35"/>
        <v>39145</v>
      </c>
      <c r="C411" s="12">
        <f t="shared" si="36"/>
        <v>0.012147085610200364</v>
      </c>
      <c r="D411" s="10">
        <f t="shared" si="37"/>
        <v>162.9364132222222</v>
      </c>
      <c r="E411" s="9">
        <f t="shared" si="38"/>
        <v>-0.00021013888888888889</v>
      </c>
      <c r="F411" s="8">
        <f t="shared" si="39"/>
        <v>0.99139801</v>
      </c>
    </row>
    <row r="412" spans="1:6" ht="13.5">
      <c r="A412" s="1" t="s">
        <v>560</v>
      </c>
      <c r="B412" s="2">
        <f t="shared" si="35"/>
        <v>39145</v>
      </c>
      <c r="C412" s="12">
        <f t="shared" si="36"/>
        <v>0.012499999999999999</v>
      </c>
      <c r="D412" s="10">
        <f t="shared" si="37"/>
        <v>162.93676119444444</v>
      </c>
      <c r="E412" s="9">
        <f t="shared" si="38"/>
        <v>-0.0002101111111111111</v>
      </c>
      <c r="F412" s="8">
        <f t="shared" si="39"/>
        <v>0.9913981</v>
      </c>
    </row>
    <row r="413" spans="1:6" ht="13.5">
      <c r="A413" s="1" t="s">
        <v>561</v>
      </c>
      <c r="B413" s="2">
        <f t="shared" si="35"/>
        <v>39145</v>
      </c>
      <c r="C413" s="12">
        <f t="shared" si="36"/>
        <v>0.012841530054644808</v>
      </c>
      <c r="D413" s="10">
        <f t="shared" si="37"/>
        <v>162.93710919444447</v>
      </c>
      <c r="E413" s="9">
        <f t="shared" si="38"/>
        <v>-0.0002101111111111111</v>
      </c>
      <c r="F413" s="8">
        <f t="shared" si="39"/>
        <v>0.99139818</v>
      </c>
    </row>
    <row r="414" spans="1:6" ht="13.5">
      <c r="A414" s="1" t="s">
        <v>562</v>
      </c>
      <c r="B414" s="2">
        <f t="shared" si="35"/>
        <v>39145</v>
      </c>
      <c r="C414" s="12">
        <f t="shared" si="36"/>
        <v>0.013194444444444444</v>
      </c>
      <c r="D414" s="10">
        <f t="shared" si="37"/>
        <v>162.93745719444445</v>
      </c>
      <c r="E414" s="9">
        <f t="shared" si="38"/>
        <v>-0.00021008333333333334</v>
      </c>
      <c r="F414" s="8">
        <f t="shared" si="39"/>
        <v>0.99139827</v>
      </c>
    </row>
    <row r="415" spans="1:6" ht="13.5">
      <c r="A415" s="1" t="s">
        <v>563</v>
      </c>
      <c r="B415" s="2">
        <f t="shared" si="35"/>
        <v>39145</v>
      </c>
      <c r="C415" s="12">
        <f t="shared" si="36"/>
        <v>0.013535974499089254</v>
      </c>
      <c r="D415" s="10">
        <f t="shared" si="37"/>
        <v>162.9378051666667</v>
      </c>
      <c r="E415" s="9">
        <f t="shared" si="38"/>
        <v>-0.00021005555555555556</v>
      </c>
      <c r="F415" s="8">
        <f t="shared" si="39"/>
        <v>0.99139836</v>
      </c>
    </row>
    <row r="416" spans="1:6" ht="13.5">
      <c r="A416" s="1" t="s">
        <v>564</v>
      </c>
      <c r="B416" s="2">
        <f t="shared" si="35"/>
        <v>39145</v>
      </c>
      <c r="C416" s="12">
        <f t="shared" si="36"/>
        <v>0.013888888888888888</v>
      </c>
      <c r="D416" s="10">
        <f t="shared" si="37"/>
        <v>162.93815316666667</v>
      </c>
      <c r="E416" s="9">
        <f t="shared" si="38"/>
        <v>-0.00021005555555555556</v>
      </c>
      <c r="F416" s="8">
        <f t="shared" si="39"/>
        <v>0.99139844</v>
      </c>
    </row>
    <row r="417" spans="1:6" ht="13.5">
      <c r="A417" s="1" t="s">
        <v>565</v>
      </c>
      <c r="B417" s="2">
        <f t="shared" si="35"/>
        <v>39145</v>
      </c>
      <c r="C417" s="12">
        <f t="shared" si="36"/>
        <v>0.014230418943533697</v>
      </c>
      <c r="D417" s="10">
        <f t="shared" si="37"/>
        <v>162.9385011388889</v>
      </c>
      <c r="E417" s="9">
        <f t="shared" si="38"/>
        <v>-0.00021002777777777778</v>
      </c>
      <c r="F417" s="8">
        <f t="shared" si="39"/>
        <v>0.99139853</v>
      </c>
    </row>
    <row r="418" spans="1:6" ht="13.5">
      <c r="A418" s="1" t="s">
        <v>566</v>
      </c>
      <c r="B418" s="2">
        <f t="shared" si="35"/>
        <v>39145</v>
      </c>
      <c r="C418" s="12">
        <f t="shared" si="36"/>
        <v>0.014583333333333332</v>
      </c>
      <c r="D418" s="10">
        <f t="shared" si="37"/>
        <v>162.93884913888888</v>
      </c>
      <c r="E418" s="9">
        <f t="shared" si="38"/>
        <v>-0.00021</v>
      </c>
      <c r="F418" s="8">
        <f t="shared" si="39"/>
        <v>0.99139861</v>
      </c>
    </row>
    <row r="419" spans="1:6" ht="13.5">
      <c r="A419" s="1" t="s">
        <v>567</v>
      </c>
      <c r="B419" s="2">
        <f t="shared" si="35"/>
        <v>39145</v>
      </c>
      <c r="C419" s="12">
        <f t="shared" si="36"/>
        <v>0.014924863387978141</v>
      </c>
      <c r="D419" s="10">
        <f t="shared" si="37"/>
        <v>162.93919713888891</v>
      </c>
      <c r="E419" s="9">
        <f t="shared" si="38"/>
        <v>-0.00021</v>
      </c>
      <c r="F419" s="8">
        <f t="shared" si="39"/>
        <v>0.9913987</v>
      </c>
    </row>
    <row r="420" spans="1:6" ht="13.5">
      <c r="A420" s="1" t="s">
        <v>568</v>
      </c>
      <c r="B420" s="2">
        <f t="shared" si="35"/>
        <v>39145</v>
      </c>
      <c r="C420" s="12">
        <f t="shared" si="36"/>
        <v>0.015277777777777777</v>
      </c>
      <c r="D420" s="10">
        <f t="shared" si="37"/>
        <v>162.9395451111111</v>
      </c>
      <c r="E420" s="9">
        <f t="shared" si="38"/>
        <v>-0.00020997222222222223</v>
      </c>
      <c r="F420" s="8">
        <f t="shared" si="39"/>
        <v>0.99139879</v>
      </c>
    </row>
    <row r="421" spans="1:6" ht="13.5">
      <c r="A421" s="1" t="s">
        <v>569</v>
      </c>
      <c r="B421" s="2">
        <f t="shared" si="35"/>
        <v>39145</v>
      </c>
      <c r="C421" s="12">
        <f t="shared" si="36"/>
        <v>0.015619307832422586</v>
      </c>
      <c r="D421" s="10">
        <f t="shared" si="37"/>
        <v>162.93989311111113</v>
      </c>
      <c r="E421" s="9">
        <f t="shared" si="38"/>
        <v>-0.00020994444444444446</v>
      </c>
      <c r="F421" s="8">
        <f t="shared" si="39"/>
        <v>0.99139887</v>
      </c>
    </row>
    <row r="422" spans="1:6" ht="13.5">
      <c r="A422" s="1" t="s">
        <v>570</v>
      </c>
      <c r="B422" s="2">
        <f t="shared" si="35"/>
        <v>39145</v>
      </c>
      <c r="C422" s="12">
        <f t="shared" si="36"/>
        <v>0.015972222222222224</v>
      </c>
      <c r="D422" s="10">
        <f t="shared" si="37"/>
        <v>162.9402411111111</v>
      </c>
      <c r="E422" s="9">
        <f t="shared" si="38"/>
        <v>-0.00020994444444444446</v>
      </c>
      <c r="F422" s="8">
        <f t="shared" si="39"/>
        <v>0.99139896</v>
      </c>
    </row>
    <row r="423" spans="1:6" ht="13.5">
      <c r="A423" s="1" t="s">
        <v>571</v>
      </c>
      <c r="B423" s="2">
        <f t="shared" si="35"/>
        <v>39145</v>
      </c>
      <c r="C423" s="12">
        <f t="shared" si="36"/>
        <v>0.016313752276867034</v>
      </c>
      <c r="D423" s="10">
        <f t="shared" si="37"/>
        <v>162.94058908333335</v>
      </c>
      <c r="E423" s="9">
        <f t="shared" si="38"/>
        <v>-0.00020991666666666668</v>
      </c>
      <c r="F423" s="8">
        <f t="shared" si="39"/>
        <v>0.99139905</v>
      </c>
    </row>
    <row r="424" spans="1:6" ht="13.5">
      <c r="A424" s="1" t="s">
        <v>572</v>
      </c>
      <c r="B424" s="2">
        <f t="shared" si="35"/>
        <v>39145</v>
      </c>
      <c r="C424" s="12">
        <f t="shared" si="36"/>
        <v>0.016666666666666666</v>
      </c>
      <c r="D424" s="10">
        <f t="shared" si="37"/>
        <v>162.94093708333332</v>
      </c>
      <c r="E424" s="9">
        <f t="shared" si="38"/>
        <v>-0.0002098888888888889</v>
      </c>
      <c r="F424" s="8">
        <f t="shared" si="39"/>
        <v>0.99139913</v>
      </c>
    </row>
    <row r="425" spans="1:6" ht="13.5">
      <c r="A425" s="1" t="s">
        <v>573</v>
      </c>
      <c r="B425" s="2">
        <f t="shared" si="35"/>
        <v>39145</v>
      </c>
      <c r="C425" s="12">
        <f t="shared" si="36"/>
        <v>0.017008196721311476</v>
      </c>
      <c r="D425" s="10">
        <f t="shared" si="37"/>
        <v>162.94128505555557</v>
      </c>
      <c r="E425" s="9">
        <f t="shared" si="38"/>
        <v>-0.0002098888888888889</v>
      </c>
      <c r="F425" s="8">
        <f t="shared" si="39"/>
        <v>0.99139922</v>
      </c>
    </row>
    <row r="426" spans="1:6" ht="13.5">
      <c r="A426" s="1" t="s">
        <v>574</v>
      </c>
      <c r="B426" s="2">
        <f t="shared" si="35"/>
        <v>39145</v>
      </c>
      <c r="C426" s="12">
        <f t="shared" si="36"/>
        <v>0.017361111111111112</v>
      </c>
      <c r="D426" s="10">
        <f t="shared" si="37"/>
        <v>162.94163305555554</v>
      </c>
      <c r="E426" s="9">
        <f t="shared" si="38"/>
        <v>-0.0002098611111111111</v>
      </c>
      <c r="F426" s="8">
        <f t="shared" si="39"/>
        <v>0.99139931</v>
      </c>
    </row>
    <row r="427" spans="1:6" ht="13.5">
      <c r="A427" s="1" t="s">
        <v>575</v>
      </c>
      <c r="B427" s="2">
        <f t="shared" si="35"/>
        <v>39145</v>
      </c>
      <c r="C427" s="12">
        <f t="shared" si="36"/>
        <v>0.01770264116575592</v>
      </c>
      <c r="D427" s="10">
        <f t="shared" si="37"/>
        <v>162.94198105555557</v>
      </c>
      <c r="E427" s="9">
        <f t="shared" si="38"/>
        <v>-0.00020983333333333333</v>
      </c>
      <c r="F427" s="8">
        <f t="shared" si="39"/>
        <v>0.99139939</v>
      </c>
    </row>
    <row r="428" spans="1:6" ht="13.5">
      <c r="A428" s="1" t="s">
        <v>576</v>
      </c>
      <c r="B428" s="2">
        <f t="shared" si="35"/>
        <v>39145</v>
      </c>
      <c r="C428" s="12">
        <f t="shared" si="36"/>
        <v>0.018055555555555557</v>
      </c>
      <c r="D428" s="10">
        <f t="shared" si="37"/>
        <v>162.94232902777776</v>
      </c>
      <c r="E428" s="9">
        <f t="shared" si="38"/>
        <v>-0.00020983333333333333</v>
      </c>
      <c r="F428" s="8">
        <f t="shared" si="39"/>
        <v>0.99139948</v>
      </c>
    </row>
    <row r="429" spans="1:6" ht="13.5">
      <c r="A429" s="1" t="s">
        <v>577</v>
      </c>
      <c r="B429" s="2">
        <f t="shared" si="35"/>
        <v>39145</v>
      </c>
      <c r="C429" s="12">
        <f t="shared" si="36"/>
        <v>0.018397085610200366</v>
      </c>
      <c r="D429" s="10">
        <f t="shared" si="37"/>
        <v>162.9426770277778</v>
      </c>
      <c r="E429" s="9">
        <f t="shared" si="38"/>
        <v>-0.00020980555555555555</v>
      </c>
      <c r="F429" s="8">
        <f t="shared" si="39"/>
        <v>0.99139956</v>
      </c>
    </row>
    <row r="430" spans="1:6" ht="13.5">
      <c r="A430" s="1" t="s">
        <v>578</v>
      </c>
      <c r="B430" s="2">
        <f t="shared" si="35"/>
        <v>39145</v>
      </c>
      <c r="C430" s="12">
        <f t="shared" si="36"/>
        <v>0.01875</v>
      </c>
      <c r="D430" s="10">
        <f t="shared" si="37"/>
        <v>162.94302502777776</v>
      </c>
      <c r="E430" s="9">
        <f t="shared" si="38"/>
        <v>-0.00020977777777777778</v>
      </c>
      <c r="F430" s="8">
        <f t="shared" si="39"/>
        <v>0.99139965</v>
      </c>
    </row>
    <row r="431" spans="1:6" ht="13.5">
      <c r="A431" s="1" t="s">
        <v>238</v>
      </c>
      <c r="B431" s="2">
        <f t="shared" si="35"/>
        <v>39145</v>
      </c>
      <c r="C431" s="12">
        <f t="shared" si="36"/>
        <v>0.01909153005464481</v>
      </c>
      <c r="D431" s="10">
        <f t="shared" si="37"/>
        <v>162.943373</v>
      </c>
      <c r="E431" s="9">
        <f t="shared" si="38"/>
        <v>-0.00020977777777777778</v>
      </c>
      <c r="F431" s="8">
        <f t="shared" si="39"/>
        <v>0.99139974</v>
      </c>
    </row>
    <row r="432" spans="1:6" ht="13.5">
      <c r="A432" s="1" t="s">
        <v>239</v>
      </c>
      <c r="B432" s="2">
        <f t="shared" si="35"/>
        <v>39145</v>
      </c>
      <c r="C432" s="12">
        <f t="shared" si="36"/>
        <v>0.019444444444444445</v>
      </c>
      <c r="D432" s="10">
        <f t="shared" si="37"/>
        <v>162.94372099999998</v>
      </c>
      <c r="E432" s="9">
        <f t="shared" si="38"/>
        <v>-0.00020975</v>
      </c>
      <c r="F432" s="8">
        <f t="shared" si="39"/>
        <v>0.99139982</v>
      </c>
    </row>
    <row r="433" spans="1:6" ht="13.5">
      <c r="A433" s="1" t="s">
        <v>240</v>
      </c>
      <c r="B433" s="2">
        <f t="shared" si="35"/>
        <v>39145</v>
      </c>
      <c r="C433" s="12">
        <f t="shared" si="36"/>
        <v>0.019785974499089254</v>
      </c>
      <c r="D433" s="10">
        <f t="shared" si="37"/>
        <v>162.94406897222223</v>
      </c>
      <c r="E433" s="9">
        <f t="shared" si="38"/>
        <v>-0.00020975</v>
      </c>
      <c r="F433" s="8">
        <f t="shared" si="39"/>
        <v>0.99139991</v>
      </c>
    </row>
    <row r="434" spans="1:6" ht="13.5">
      <c r="A434" s="1" t="s">
        <v>241</v>
      </c>
      <c r="B434" s="2">
        <f t="shared" si="35"/>
        <v>39145</v>
      </c>
      <c r="C434" s="12">
        <f t="shared" si="36"/>
        <v>0.02013888888888889</v>
      </c>
      <c r="D434" s="10">
        <f t="shared" si="37"/>
        <v>162.9444169722222</v>
      </c>
      <c r="E434" s="9">
        <f t="shared" si="38"/>
        <v>-0.00020972222222222223</v>
      </c>
      <c r="F434" s="8">
        <f t="shared" si="39"/>
        <v>0.9914</v>
      </c>
    </row>
    <row r="435" spans="1:6" ht="13.5">
      <c r="A435" s="1" t="s">
        <v>242</v>
      </c>
      <c r="B435" s="2">
        <f t="shared" si="35"/>
        <v>39145</v>
      </c>
      <c r="C435" s="12">
        <f t="shared" si="36"/>
        <v>0.0204804189435337</v>
      </c>
      <c r="D435" s="10">
        <f t="shared" si="37"/>
        <v>162.94476494444444</v>
      </c>
      <c r="E435" s="9">
        <f t="shared" si="38"/>
        <v>-0.00020969444444444445</v>
      </c>
      <c r="F435" s="8">
        <f t="shared" si="39"/>
        <v>0.99140008</v>
      </c>
    </row>
    <row r="436" spans="1:6" ht="13.5">
      <c r="A436" s="1" t="s">
        <v>243</v>
      </c>
      <c r="B436" s="2">
        <f t="shared" si="35"/>
        <v>39145</v>
      </c>
      <c r="C436" s="12">
        <f t="shared" si="36"/>
        <v>0.020833333333333332</v>
      </c>
      <c r="D436" s="10">
        <f t="shared" si="37"/>
        <v>162.94511294444447</v>
      </c>
      <c r="E436" s="9">
        <f t="shared" si="38"/>
        <v>-0.00020969444444444445</v>
      </c>
      <c r="F436" s="8">
        <f t="shared" si="39"/>
        <v>0.99140017</v>
      </c>
    </row>
    <row r="437" spans="1:6" ht="13.5">
      <c r="A437" s="1" t="s">
        <v>244</v>
      </c>
      <c r="B437" s="2">
        <f t="shared" si="35"/>
        <v>39145</v>
      </c>
      <c r="C437" s="12">
        <f t="shared" si="36"/>
        <v>0.02117486338797814</v>
      </c>
      <c r="D437" s="10">
        <f t="shared" si="37"/>
        <v>162.94546094444445</v>
      </c>
      <c r="E437" s="9">
        <f t="shared" si="38"/>
        <v>-0.00020966666666666668</v>
      </c>
      <c r="F437" s="8">
        <f t="shared" si="39"/>
        <v>0.99140026</v>
      </c>
    </row>
    <row r="438" spans="1:6" ht="13.5">
      <c r="A438" s="1" t="s">
        <v>245</v>
      </c>
      <c r="B438" s="2">
        <f t="shared" si="35"/>
        <v>39145</v>
      </c>
      <c r="C438" s="12">
        <f t="shared" si="36"/>
        <v>0.02152777777777778</v>
      </c>
      <c r="D438" s="10">
        <f t="shared" si="37"/>
        <v>162.9458089166667</v>
      </c>
      <c r="E438" s="9">
        <f t="shared" si="38"/>
        <v>-0.0002096388888888889</v>
      </c>
      <c r="F438" s="8">
        <f t="shared" si="39"/>
        <v>0.99140034</v>
      </c>
    </row>
    <row r="439" spans="1:6" ht="13.5">
      <c r="A439" s="1" t="s">
        <v>246</v>
      </c>
      <c r="B439" s="2">
        <f t="shared" si="35"/>
        <v>39145</v>
      </c>
      <c r="C439" s="12">
        <f t="shared" si="36"/>
        <v>0.02186930783242259</v>
      </c>
      <c r="D439" s="10">
        <f t="shared" si="37"/>
        <v>162.94615691666667</v>
      </c>
      <c r="E439" s="9">
        <f t="shared" si="38"/>
        <v>-0.0002096388888888889</v>
      </c>
      <c r="F439" s="8">
        <f t="shared" si="39"/>
        <v>0.99140043</v>
      </c>
    </row>
    <row r="440" spans="1:6" ht="13.5">
      <c r="A440" s="1" t="s">
        <v>247</v>
      </c>
      <c r="B440" s="2">
        <f t="shared" si="35"/>
        <v>39145</v>
      </c>
      <c r="C440" s="12">
        <f t="shared" si="36"/>
        <v>0.022222222222222223</v>
      </c>
      <c r="D440" s="10">
        <f t="shared" si="37"/>
        <v>162.9465048888889</v>
      </c>
      <c r="E440" s="9">
        <f t="shared" si="38"/>
        <v>-0.00020961111111111113</v>
      </c>
      <c r="F440" s="8">
        <f t="shared" si="39"/>
        <v>0.99140051</v>
      </c>
    </row>
    <row r="441" spans="1:6" ht="13.5">
      <c r="A441" s="1" t="s">
        <v>248</v>
      </c>
      <c r="B441" s="2">
        <f t="shared" si="35"/>
        <v>39145</v>
      </c>
      <c r="C441" s="12">
        <f t="shared" si="36"/>
        <v>0.022563752276867032</v>
      </c>
      <c r="D441" s="10">
        <f t="shared" si="37"/>
        <v>162.94685288888888</v>
      </c>
      <c r="E441" s="9">
        <f t="shared" si="38"/>
        <v>-0.00020958333333333332</v>
      </c>
      <c r="F441" s="8">
        <f t="shared" si="39"/>
        <v>0.9914006</v>
      </c>
    </row>
    <row r="442" spans="1:6" ht="13.5">
      <c r="A442" s="1" t="s">
        <v>249</v>
      </c>
      <c r="B442" s="2">
        <f t="shared" si="35"/>
        <v>39145</v>
      </c>
      <c r="C442" s="12">
        <f t="shared" si="36"/>
        <v>0.02291666666666667</v>
      </c>
      <c r="D442" s="10">
        <f t="shared" si="37"/>
        <v>162.94720088888891</v>
      </c>
      <c r="E442" s="9">
        <f t="shared" si="38"/>
        <v>-0.00020958333333333332</v>
      </c>
      <c r="F442" s="8">
        <f t="shared" si="39"/>
        <v>0.99140069</v>
      </c>
    </row>
    <row r="443" spans="1:6" ht="13.5">
      <c r="A443" s="1" t="s">
        <v>250</v>
      </c>
      <c r="B443" s="2">
        <f t="shared" si="35"/>
        <v>39145</v>
      </c>
      <c r="C443" s="12">
        <f t="shared" si="36"/>
        <v>0.023258196721311478</v>
      </c>
      <c r="D443" s="10">
        <f t="shared" si="37"/>
        <v>162.9475488611111</v>
      </c>
      <c r="E443" s="9">
        <f t="shared" si="38"/>
        <v>-0.00020955555555555555</v>
      </c>
      <c r="F443" s="8">
        <f t="shared" si="39"/>
        <v>0.99140077</v>
      </c>
    </row>
    <row r="444" spans="1:6" ht="13.5">
      <c r="A444" s="1" t="s">
        <v>251</v>
      </c>
      <c r="B444" s="2">
        <f t="shared" si="35"/>
        <v>39145</v>
      </c>
      <c r="C444" s="12">
        <f t="shared" si="36"/>
        <v>0.02361111111111111</v>
      </c>
      <c r="D444" s="10">
        <f t="shared" si="37"/>
        <v>162.94789686111113</v>
      </c>
      <c r="E444" s="9">
        <f t="shared" si="38"/>
        <v>-0.00020952777777777777</v>
      </c>
      <c r="F444" s="8">
        <f t="shared" si="39"/>
        <v>0.99140086</v>
      </c>
    </row>
    <row r="445" spans="1:6" ht="13.5">
      <c r="A445" s="1" t="s">
        <v>252</v>
      </c>
      <c r="B445" s="2">
        <f t="shared" si="35"/>
        <v>39145</v>
      </c>
      <c r="C445" s="12">
        <f t="shared" si="36"/>
        <v>0.02395264116575592</v>
      </c>
      <c r="D445" s="10">
        <f t="shared" si="37"/>
        <v>162.94824483333332</v>
      </c>
      <c r="E445" s="9">
        <f t="shared" si="38"/>
        <v>-0.00020952777777777777</v>
      </c>
      <c r="F445" s="8">
        <f t="shared" si="39"/>
        <v>0.99140095</v>
      </c>
    </row>
    <row r="446" spans="1:6" ht="13.5">
      <c r="A446" s="1" t="s">
        <v>253</v>
      </c>
      <c r="B446" s="2">
        <f t="shared" si="35"/>
        <v>39145</v>
      </c>
      <c r="C446" s="12">
        <f t="shared" si="36"/>
        <v>0.024305555555555556</v>
      </c>
      <c r="D446" s="10">
        <f t="shared" si="37"/>
        <v>162.94859283333335</v>
      </c>
      <c r="E446" s="9">
        <f t="shared" si="38"/>
        <v>-0.0002095</v>
      </c>
      <c r="F446" s="8">
        <f t="shared" si="39"/>
        <v>0.99140103</v>
      </c>
    </row>
    <row r="447" spans="1:6" ht="13.5">
      <c r="A447" s="1" t="s">
        <v>254</v>
      </c>
      <c r="B447" s="2">
        <f t="shared" si="35"/>
        <v>39145</v>
      </c>
      <c r="C447" s="12">
        <f t="shared" si="36"/>
        <v>0.024647085610200365</v>
      </c>
      <c r="D447" s="10">
        <f t="shared" si="37"/>
        <v>162.94894080555554</v>
      </c>
      <c r="E447" s="9">
        <f t="shared" si="38"/>
        <v>-0.00020947222222222222</v>
      </c>
      <c r="F447" s="8">
        <f t="shared" si="39"/>
        <v>0.99140112</v>
      </c>
    </row>
    <row r="448" spans="1:6" ht="13.5">
      <c r="A448" s="1" t="s">
        <v>255</v>
      </c>
      <c r="B448" s="2">
        <f t="shared" si="35"/>
        <v>39145</v>
      </c>
      <c r="C448" s="12">
        <f t="shared" si="36"/>
        <v>0.024999999999999998</v>
      </c>
      <c r="D448" s="10">
        <f t="shared" si="37"/>
        <v>162.94928880555557</v>
      </c>
      <c r="E448" s="9">
        <f t="shared" si="38"/>
        <v>-0.00020947222222222222</v>
      </c>
      <c r="F448" s="8">
        <f t="shared" si="39"/>
        <v>0.99140121</v>
      </c>
    </row>
    <row r="449" spans="1:6" ht="13.5">
      <c r="A449" s="1" t="s">
        <v>256</v>
      </c>
      <c r="B449" s="2">
        <f t="shared" si="35"/>
        <v>39145</v>
      </c>
      <c r="C449" s="12">
        <f t="shared" si="36"/>
        <v>0.025341530054644807</v>
      </c>
      <c r="D449" s="10">
        <f t="shared" si="37"/>
        <v>162.94963680555554</v>
      </c>
      <c r="E449" s="9">
        <f t="shared" si="38"/>
        <v>-0.00020944444444444445</v>
      </c>
      <c r="F449" s="8">
        <f t="shared" si="39"/>
        <v>0.99140129</v>
      </c>
    </row>
    <row r="450" spans="1:6" ht="13.5">
      <c r="A450" s="1" t="s">
        <v>257</v>
      </c>
      <c r="B450" s="2">
        <f t="shared" si="35"/>
        <v>39145</v>
      </c>
      <c r="C450" s="12">
        <f t="shared" si="36"/>
        <v>0.025694444444444447</v>
      </c>
      <c r="D450" s="10">
        <f t="shared" si="37"/>
        <v>162.9499847777778</v>
      </c>
      <c r="E450" s="9">
        <f t="shared" si="38"/>
        <v>-0.00020941666666666667</v>
      </c>
      <c r="F450" s="8">
        <f t="shared" si="39"/>
        <v>0.99140138</v>
      </c>
    </row>
    <row r="451" spans="1:6" ht="13.5">
      <c r="A451" s="1" t="s">
        <v>258</v>
      </c>
      <c r="B451" s="2">
        <f t="shared" si="35"/>
        <v>39145</v>
      </c>
      <c r="C451" s="12">
        <f t="shared" si="36"/>
        <v>0.026035974499089256</v>
      </c>
      <c r="D451" s="10">
        <f t="shared" si="37"/>
        <v>162.95033277777776</v>
      </c>
      <c r="E451" s="9">
        <f t="shared" si="38"/>
        <v>-0.00020941666666666667</v>
      </c>
      <c r="F451" s="8">
        <f t="shared" si="39"/>
        <v>0.99140146</v>
      </c>
    </row>
    <row r="452" spans="1:6" ht="13.5">
      <c r="A452" s="1" t="s">
        <v>259</v>
      </c>
      <c r="B452" s="2">
        <f t="shared" si="35"/>
        <v>39145</v>
      </c>
      <c r="C452" s="12">
        <f t="shared" si="36"/>
        <v>0.02638888888888889</v>
      </c>
      <c r="D452" s="10">
        <f t="shared" si="37"/>
        <v>162.95068075</v>
      </c>
      <c r="E452" s="9">
        <f t="shared" si="38"/>
        <v>-0.0002093888888888889</v>
      </c>
      <c r="F452" s="8">
        <f t="shared" si="39"/>
        <v>0.99140155</v>
      </c>
    </row>
    <row r="453" spans="1:6" ht="13.5">
      <c r="A453" s="1" t="s">
        <v>260</v>
      </c>
      <c r="B453" s="2">
        <f t="shared" si="35"/>
        <v>39145</v>
      </c>
      <c r="C453" s="12">
        <f t="shared" si="36"/>
        <v>0.026730418943533698</v>
      </c>
      <c r="D453" s="10">
        <f t="shared" si="37"/>
        <v>162.95102874999998</v>
      </c>
      <c r="E453" s="9">
        <f t="shared" si="38"/>
        <v>-0.00020936111111111112</v>
      </c>
      <c r="F453" s="8">
        <f t="shared" si="39"/>
        <v>0.99140164</v>
      </c>
    </row>
    <row r="454" spans="1:6" ht="13.5">
      <c r="A454" s="1" t="s">
        <v>261</v>
      </c>
      <c r="B454" s="2">
        <f t="shared" si="35"/>
        <v>39145</v>
      </c>
      <c r="C454" s="12">
        <f t="shared" si="36"/>
        <v>0.027083333333333334</v>
      </c>
      <c r="D454" s="10">
        <f t="shared" si="37"/>
        <v>162.95137672222222</v>
      </c>
      <c r="E454" s="9">
        <f t="shared" si="38"/>
        <v>-0.00020936111111111112</v>
      </c>
      <c r="F454" s="8">
        <f t="shared" si="39"/>
        <v>0.99140172</v>
      </c>
    </row>
    <row r="455" spans="1:6" ht="13.5">
      <c r="A455" s="1" t="s">
        <v>262</v>
      </c>
      <c r="B455" s="2">
        <f t="shared" si="35"/>
        <v>39145</v>
      </c>
      <c r="C455" s="12">
        <f t="shared" si="36"/>
        <v>0.027424863387978143</v>
      </c>
      <c r="D455" s="10">
        <f t="shared" si="37"/>
        <v>162.9517247222222</v>
      </c>
      <c r="E455" s="9">
        <f t="shared" si="38"/>
        <v>-0.00020933333333333334</v>
      </c>
      <c r="F455" s="8">
        <f t="shared" si="39"/>
        <v>0.99140181</v>
      </c>
    </row>
    <row r="456" spans="1:6" ht="13.5">
      <c r="A456" s="1" t="s">
        <v>263</v>
      </c>
      <c r="B456" s="2">
        <f t="shared" si="35"/>
        <v>39145</v>
      </c>
      <c r="C456" s="12">
        <f t="shared" si="36"/>
        <v>0.027777777777777776</v>
      </c>
      <c r="D456" s="10">
        <f t="shared" si="37"/>
        <v>162.95207269444444</v>
      </c>
      <c r="E456" s="9">
        <f t="shared" si="38"/>
        <v>-0.00020933333333333334</v>
      </c>
      <c r="F456" s="8">
        <f t="shared" si="39"/>
        <v>0.9914019</v>
      </c>
    </row>
    <row r="457" spans="1:6" ht="13.5">
      <c r="A457" s="1" t="s">
        <v>264</v>
      </c>
      <c r="B457" s="2">
        <f t="shared" si="35"/>
        <v>39145</v>
      </c>
      <c r="C457" s="12">
        <f t="shared" si="36"/>
        <v>0.028119307832422585</v>
      </c>
      <c r="D457" s="10">
        <f t="shared" si="37"/>
        <v>162.9524206944444</v>
      </c>
      <c r="E457" s="9">
        <f t="shared" si="38"/>
        <v>-0.00020930555555555554</v>
      </c>
      <c r="F457" s="8">
        <f t="shared" si="39"/>
        <v>0.99140198</v>
      </c>
    </row>
    <row r="458" spans="1:6" ht="13.5">
      <c r="A458" s="1" t="s">
        <v>265</v>
      </c>
      <c r="B458" s="2">
        <f t="shared" si="35"/>
        <v>39145</v>
      </c>
      <c r="C458" s="12">
        <f t="shared" si="36"/>
        <v>0.02847222222222222</v>
      </c>
      <c r="D458" s="10">
        <f t="shared" si="37"/>
        <v>162.95276869444444</v>
      </c>
      <c r="E458" s="9">
        <f t="shared" si="38"/>
        <v>-0.00020927777777777777</v>
      </c>
      <c r="F458" s="8">
        <f t="shared" si="39"/>
        <v>0.99140207</v>
      </c>
    </row>
    <row r="459" spans="1:6" ht="13.5">
      <c r="A459" s="1" t="s">
        <v>266</v>
      </c>
      <c r="B459" s="2">
        <f t="shared" si="35"/>
        <v>39145</v>
      </c>
      <c r="C459" s="12">
        <f t="shared" si="36"/>
        <v>0.02881375227686703</v>
      </c>
      <c r="D459" s="10">
        <f t="shared" si="37"/>
        <v>162.95311666666663</v>
      </c>
      <c r="E459" s="9">
        <f t="shared" si="38"/>
        <v>-0.00020927777777777777</v>
      </c>
      <c r="F459" s="8">
        <f t="shared" si="39"/>
        <v>0.99140216</v>
      </c>
    </row>
    <row r="460" spans="1:6" ht="13.5">
      <c r="A460" s="1" t="s">
        <v>267</v>
      </c>
      <c r="B460" s="2">
        <f t="shared" si="35"/>
        <v>39145</v>
      </c>
      <c r="C460" s="12">
        <f t="shared" si="36"/>
        <v>0.029166666666666664</v>
      </c>
      <c r="D460" s="10">
        <f t="shared" si="37"/>
        <v>162.95346466666666</v>
      </c>
      <c r="E460" s="9">
        <f t="shared" si="38"/>
        <v>-0.00020925</v>
      </c>
      <c r="F460" s="8">
        <f t="shared" si="39"/>
        <v>0.99140224</v>
      </c>
    </row>
    <row r="461" spans="1:6" ht="13.5">
      <c r="A461" s="1" t="s">
        <v>268</v>
      </c>
      <c r="B461" s="2">
        <f t="shared" si="35"/>
        <v>39145</v>
      </c>
      <c r="C461" s="12">
        <f t="shared" si="36"/>
        <v>0.029508196721311473</v>
      </c>
      <c r="D461" s="10">
        <f t="shared" si="37"/>
        <v>162.9538126388889</v>
      </c>
      <c r="E461" s="9">
        <f t="shared" si="38"/>
        <v>-0.00020922222222222222</v>
      </c>
      <c r="F461" s="8">
        <f t="shared" si="39"/>
        <v>0.99140233</v>
      </c>
    </row>
    <row r="462" spans="1:6" ht="13.5">
      <c r="A462" s="1" t="s">
        <v>269</v>
      </c>
      <c r="B462" s="2">
        <f t="shared" si="35"/>
        <v>39145</v>
      </c>
      <c r="C462" s="12">
        <f t="shared" si="36"/>
        <v>0.029861111111111113</v>
      </c>
      <c r="D462" s="10">
        <f t="shared" si="37"/>
        <v>162.95416063888888</v>
      </c>
      <c r="E462" s="9">
        <f t="shared" si="38"/>
        <v>-0.00020922222222222222</v>
      </c>
      <c r="F462" s="8">
        <f t="shared" si="39"/>
        <v>0.99140241</v>
      </c>
    </row>
    <row r="463" spans="1:6" ht="13.5">
      <c r="A463" s="1" t="s">
        <v>270</v>
      </c>
      <c r="B463" s="2">
        <f t="shared" si="35"/>
        <v>39145</v>
      </c>
      <c r="C463" s="12">
        <f t="shared" si="36"/>
        <v>0.03020264116575592</v>
      </c>
      <c r="D463" s="10">
        <f t="shared" si="37"/>
        <v>162.95450861111112</v>
      </c>
      <c r="E463" s="9">
        <f t="shared" si="38"/>
        <v>-0.00020919444444444444</v>
      </c>
      <c r="F463" s="8">
        <f t="shared" si="39"/>
        <v>0.9914025</v>
      </c>
    </row>
    <row r="464" spans="1:6" ht="13.5">
      <c r="A464" s="1" t="s">
        <v>271</v>
      </c>
      <c r="B464" s="2">
        <f t="shared" si="35"/>
        <v>39145</v>
      </c>
      <c r="C464" s="12">
        <f t="shared" si="36"/>
        <v>0.030555555555555555</v>
      </c>
      <c r="D464" s="10">
        <f t="shared" si="37"/>
        <v>162.9548566111111</v>
      </c>
      <c r="E464" s="9">
        <f t="shared" si="38"/>
        <v>-0.00020916666666666666</v>
      </c>
      <c r="F464" s="8">
        <f t="shared" si="39"/>
        <v>0.99140259</v>
      </c>
    </row>
    <row r="465" spans="1:6" ht="13.5">
      <c r="A465" s="1" t="s">
        <v>272</v>
      </c>
      <c r="B465" s="2">
        <f t="shared" si="35"/>
        <v>39145</v>
      </c>
      <c r="C465" s="12">
        <f t="shared" si="36"/>
        <v>0.030897085610200364</v>
      </c>
      <c r="D465" s="10">
        <f t="shared" si="37"/>
        <v>162.95520458333334</v>
      </c>
      <c r="E465" s="9">
        <f t="shared" si="38"/>
        <v>-0.00020916666666666666</v>
      </c>
      <c r="F465" s="8">
        <f t="shared" si="39"/>
        <v>0.99140267</v>
      </c>
    </row>
    <row r="466" spans="1:6" ht="13.5">
      <c r="A466" s="1" t="s">
        <v>273</v>
      </c>
      <c r="B466" s="2">
        <f t="shared" si="35"/>
        <v>39145</v>
      </c>
      <c r="C466" s="12">
        <f t="shared" si="36"/>
        <v>0.03125</v>
      </c>
      <c r="D466" s="10">
        <f t="shared" si="37"/>
        <v>162.95555258333331</v>
      </c>
      <c r="E466" s="9">
        <f t="shared" si="38"/>
        <v>-0.0002091388888888889</v>
      </c>
      <c r="F466" s="8">
        <f t="shared" si="39"/>
        <v>0.99140276</v>
      </c>
    </row>
    <row r="467" spans="1:6" ht="13.5">
      <c r="A467" s="1" t="s">
        <v>274</v>
      </c>
      <c r="B467" s="2">
        <f t="shared" si="35"/>
        <v>39145</v>
      </c>
      <c r="C467" s="12">
        <f t="shared" si="36"/>
        <v>0.03159153005464481</v>
      </c>
      <c r="D467" s="10">
        <f t="shared" si="37"/>
        <v>162.95590055555556</v>
      </c>
      <c r="E467" s="9">
        <f t="shared" si="38"/>
        <v>-0.0002091111111111111</v>
      </c>
      <c r="F467" s="8">
        <f t="shared" si="39"/>
        <v>0.99140285</v>
      </c>
    </row>
    <row r="468" spans="1:6" ht="13.5">
      <c r="A468" s="1" t="s">
        <v>579</v>
      </c>
      <c r="B468" s="2">
        <f t="shared" si="35"/>
        <v>39145</v>
      </c>
      <c r="C468" s="12">
        <f t="shared" si="36"/>
        <v>0.03194444444444445</v>
      </c>
      <c r="D468" s="10">
        <f t="shared" si="37"/>
        <v>162.95624855555553</v>
      </c>
      <c r="E468" s="9">
        <f t="shared" si="38"/>
        <v>-0.0002091111111111111</v>
      </c>
      <c r="F468" s="8">
        <f t="shared" si="39"/>
        <v>0.99140293</v>
      </c>
    </row>
    <row r="469" spans="1:6" ht="13.5">
      <c r="A469" s="1" t="s">
        <v>580</v>
      </c>
      <c r="B469" s="2">
        <f t="shared" si="35"/>
        <v>39145</v>
      </c>
      <c r="C469" s="12">
        <f t="shared" si="36"/>
        <v>0.03228597449908926</v>
      </c>
      <c r="D469" s="10">
        <f t="shared" si="37"/>
        <v>162.95659652777778</v>
      </c>
      <c r="E469" s="9">
        <f t="shared" si="38"/>
        <v>-0.00020908333333333334</v>
      </c>
      <c r="F469" s="8">
        <f t="shared" si="39"/>
        <v>0.99140302</v>
      </c>
    </row>
    <row r="470" spans="1:6" ht="13.5">
      <c r="A470" s="1" t="s">
        <v>581</v>
      </c>
      <c r="B470" s="2">
        <f t="shared" si="35"/>
        <v>39145</v>
      </c>
      <c r="C470" s="12">
        <f t="shared" si="36"/>
        <v>0.03263888888888889</v>
      </c>
      <c r="D470" s="10">
        <f t="shared" si="37"/>
        <v>162.95694452777775</v>
      </c>
      <c r="E470" s="9">
        <f t="shared" si="38"/>
        <v>-0.00020905555555555556</v>
      </c>
      <c r="F470" s="8">
        <f t="shared" si="39"/>
        <v>0.99140311</v>
      </c>
    </row>
    <row r="471" spans="1:6" ht="13.5">
      <c r="A471" s="1" t="s">
        <v>582</v>
      </c>
      <c r="B471" s="2">
        <f t="shared" si="35"/>
        <v>39145</v>
      </c>
      <c r="C471" s="12">
        <f t="shared" si="36"/>
        <v>0.0329804189435337</v>
      </c>
      <c r="D471" s="10">
        <f t="shared" si="37"/>
        <v>162.9572925</v>
      </c>
      <c r="E471" s="9">
        <f t="shared" si="38"/>
        <v>-0.00020905555555555556</v>
      </c>
      <c r="F471" s="8">
        <f t="shared" si="39"/>
        <v>0.99140319</v>
      </c>
    </row>
    <row r="472" spans="1:6" ht="13.5">
      <c r="A472" s="1" t="s">
        <v>583</v>
      </c>
      <c r="B472" s="2">
        <f t="shared" si="35"/>
        <v>39145</v>
      </c>
      <c r="C472" s="12">
        <f t="shared" si="36"/>
        <v>0.03333333333333333</v>
      </c>
      <c r="D472" s="10">
        <f t="shared" si="37"/>
        <v>162.95764049999997</v>
      </c>
      <c r="E472" s="9">
        <f t="shared" si="38"/>
        <v>-0.00020902777777777776</v>
      </c>
      <c r="F472" s="8">
        <f t="shared" si="39"/>
        <v>0.99140328</v>
      </c>
    </row>
    <row r="473" spans="1:6" ht="13.5">
      <c r="A473" s="1" t="s">
        <v>584</v>
      </c>
      <c r="B473" s="2">
        <f aca="true" t="shared" si="40" ref="B473:B536">DATE(FIXED(MID(A473,9,4)),FIXED(MID(A473,4,3)),FIXED(MID(A473,1,3)))</f>
        <v>39145</v>
      </c>
      <c r="C473" s="12">
        <f aca="true" t="shared" si="41" ref="C473:C536">(VALUE(MID(A473,14,2))+VALUE(MID(A473,17,2))/60+VALUE(MID(A473,20,5))/3660)/24</f>
        <v>0.03367486338797814</v>
      </c>
      <c r="D473" s="10">
        <f aca="true" t="shared" si="42" ref="D473:D536">VALUE(MID(A473,27,3))+VALUE(MID(A473,31,2))/60+VALUE(MID(A473,34,7))/3600-180</f>
        <v>162.9579884722222</v>
      </c>
      <c r="E473" s="9">
        <f aca="true" t="shared" si="43" ref="E473:E536">-((VALUE(MID(A473,44,2))+VALUE(MID(A473,47,2))/60+VALUE(MID(A473,50,7))/3600)*(IF(MID(A473,43,1)="-",-1,1)))</f>
        <v>-0.00020899999999999998</v>
      </c>
      <c r="F473" s="8">
        <f aca="true" t="shared" si="44" ref="F473:F536">VALUE(MID(A473,60,11))</f>
        <v>0.99140336</v>
      </c>
    </row>
    <row r="474" spans="1:6" ht="13.5">
      <c r="A474" s="1" t="s">
        <v>585</v>
      </c>
      <c r="B474" s="2">
        <f t="shared" si="40"/>
        <v>39145</v>
      </c>
      <c r="C474" s="12">
        <f t="shared" si="41"/>
        <v>0.034027777777777775</v>
      </c>
      <c r="D474" s="10">
        <f t="shared" si="42"/>
        <v>162.9583364722222</v>
      </c>
      <c r="E474" s="9">
        <f t="shared" si="43"/>
        <v>-0.00020899999999999998</v>
      </c>
      <c r="F474" s="8">
        <f t="shared" si="44"/>
        <v>0.99140345</v>
      </c>
    </row>
    <row r="475" spans="1:6" ht="13.5">
      <c r="A475" s="1" t="s">
        <v>586</v>
      </c>
      <c r="B475" s="2">
        <f t="shared" si="40"/>
        <v>39145</v>
      </c>
      <c r="C475" s="12">
        <f t="shared" si="41"/>
        <v>0.034369307832422584</v>
      </c>
      <c r="D475" s="10">
        <f t="shared" si="42"/>
        <v>162.95868444444443</v>
      </c>
      <c r="E475" s="9">
        <f t="shared" si="43"/>
        <v>-0.0002089722222222222</v>
      </c>
      <c r="F475" s="8">
        <f t="shared" si="44"/>
        <v>0.99140354</v>
      </c>
    </row>
    <row r="476" spans="1:6" ht="13.5">
      <c r="A476" s="1" t="s">
        <v>587</v>
      </c>
      <c r="B476" s="2">
        <f t="shared" si="40"/>
        <v>39145</v>
      </c>
      <c r="C476" s="12">
        <f t="shared" si="41"/>
        <v>0.034722222222222224</v>
      </c>
      <c r="D476" s="10">
        <f t="shared" si="42"/>
        <v>162.95903244444446</v>
      </c>
      <c r="E476" s="9">
        <f t="shared" si="43"/>
        <v>-0.00020894444444444443</v>
      </c>
      <c r="F476" s="8">
        <f t="shared" si="44"/>
        <v>0.99140362</v>
      </c>
    </row>
    <row r="477" spans="1:6" ht="13.5">
      <c r="A477" s="1" t="s">
        <v>588</v>
      </c>
      <c r="B477" s="2">
        <f t="shared" si="40"/>
        <v>39145</v>
      </c>
      <c r="C477" s="12">
        <f t="shared" si="41"/>
        <v>0.03506375227686703</v>
      </c>
      <c r="D477" s="10">
        <f t="shared" si="42"/>
        <v>162.95938041666665</v>
      </c>
      <c r="E477" s="9">
        <f t="shared" si="43"/>
        <v>-0.00020894444444444443</v>
      </c>
      <c r="F477" s="8">
        <f t="shared" si="44"/>
        <v>0.99140371</v>
      </c>
    </row>
    <row r="478" spans="1:6" ht="13.5">
      <c r="A478" s="1" t="s">
        <v>589</v>
      </c>
      <c r="B478" s="2">
        <f t="shared" si="40"/>
        <v>39145</v>
      </c>
      <c r="C478" s="12">
        <f t="shared" si="41"/>
        <v>0.035416666666666666</v>
      </c>
      <c r="D478" s="10">
        <f t="shared" si="42"/>
        <v>162.95972841666668</v>
      </c>
      <c r="E478" s="9">
        <f t="shared" si="43"/>
        <v>-0.00020891666666666666</v>
      </c>
      <c r="F478" s="8">
        <f t="shared" si="44"/>
        <v>0.9914038</v>
      </c>
    </row>
    <row r="479" spans="1:6" ht="13.5">
      <c r="A479" s="1" t="s">
        <v>590</v>
      </c>
      <c r="B479" s="2">
        <f t="shared" si="40"/>
        <v>39145</v>
      </c>
      <c r="C479" s="12">
        <f t="shared" si="41"/>
        <v>0.035758196721311475</v>
      </c>
      <c r="D479" s="10">
        <f t="shared" si="42"/>
        <v>162.96007638888887</v>
      </c>
      <c r="E479" s="9">
        <f t="shared" si="43"/>
        <v>-0.00020891666666666666</v>
      </c>
      <c r="F479" s="8">
        <f t="shared" si="44"/>
        <v>0.99140388</v>
      </c>
    </row>
    <row r="480" spans="1:6" ht="13.5">
      <c r="A480" s="1" t="s">
        <v>591</v>
      </c>
      <c r="B480" s="2">
        <f t="shared" si="40"/>
        <v>39145</v>
      </c>
      <c r="C480" s="12">
        <f t="shared" si="41"/>
        <v>0.036111111111111115</v>
      </c>
      <c r="D480" s="10">
        <f t="shared" si="42"/>
        <v>162.9604243888889</v>
      </c>
      <c r="E480" s="9">
        <f t="shared" si="43"/>
        <v>-0.00020888888888888888</v>
      </c>
      <c r="F480" s="8">
        <f t="shared" si="44"/>
        <v>0.99140397</v>
      </c>
    </row>
    <row r="481" spans="1:6" ht="13.5">
      <c r="A481" s="1" t="s">
        <v>592</v>
      </c>
      <c r="B481" s="2">
        <f t="shared" si="40"/>
        <v>39145</v>
      </c>
      <c r="C481" s="12">
        <f t="shared" si="41"/>
        <v>0.036452641165755924</v>
      </c>
      <c r="D481" s="10">
        <f t="shared" si="42"/>
        <v>162.96077236111108</v>
      </c>
      <c r="E481" s="9">
        <f t="shared" si="43"/>
        <v>-0.0002088611111111111</v>
      </c>
      <c r="F481" s="8">
        <f t="shared" si="44"/>
        <v>0.99140406</v>
      </c>
    </row>
    <row r="482" spans="1:6" ht="13.5">
      <c r="A482" s="1" t="s">
        <v>593</v>
      </c>
      <c r="B482" s="2">
        <f t="shared" si="40"/>
        <v>39145</v>
      </c>
      <c r="C482" s="12">
        <f t="shared" si="41"/>
        <v>0.03680555555555556</v>
      </c>
      <c r="D482" s="10">
        <f t="shared" si="42"/>
        <v>162.9611203611111</v>
      </c>
      <c r="E482" s="9">
        <f t="shared" si="43"/>
        <v>-0.0002088611111111111</v>
      </c>
      <c r="F482" s="8">
        <f t="shared" si="44"/>
        <v>0.99140414</v>
      </c>
    </row>
    <row r="483" spans="1:6" ht="13.5">
      <c r="A483" s="1" t="s">
        <v>594</v>
      </c>
      <c r="B483" s="2">
        <f t="shared" si="40"/>
        <v>39145</v>
      </c>
      <c r="C483" s="12">
        <f t="shared" si="41"/>
        <v>0.037147085610200366</v>
      </c>
      <c r="D483" s="10">
        <f t="shared" si="42"/>
        <v>162.9614683333333</v>
      </c>
      <c r="E483" s="9">
        <f t="shared" si="43"/>
        <v>-0.00020883333333333333</v>
      </c>
      <c r="F483" s="8">
        <f t="shared" si="44"/>
        <v>0.99140423</v>
      </c>
    </row>
    <row r="484" spans="1:6" ht="13.5">
      <c r="A484" s="1" t="s">
        <v>595</v>
      </c>
      <c r="B484" s="2">
        <f t="shared" si="40"/>
        <v>39145</v>
      </c>
      <c r="C484" s="12">
        <f t="shared" si="41"/>
        <v>0.0375</v>
      </c>
      <c r="D484" s="10">
        <f t="shared" si="42"/>
        <v>162.96181633333333</v>
      </c>
      <c r="E484" s="9">
        <f t="shared" si="43"/>
        <v>-0.00020880555555555556</v>
      </c>
      <c r="F484" s="8">
        <f t="shared" si="44"/>
        <v>0.99140431</v>
      </c>
    </row>
    <row r="485" spans="1:6" ht="13.5">
      <c r="A485" s="1" t="s">
        <v>596</v>
      </c>
      <c r="B485" s="2">
        <f t="shared" si="40"/>
        <v>39145</v>
      </c>
      <c r="C485" s="12">
        <f t="shared" si="41"/>
        <v>0.03784153005464481</v>
      </c>
      <c r="D485" s="10">
        <f t="shared" si="42"/>
        <v>162.96216430555552</v>
      </c>
      <c r="E485" s="9">
        <f t="shared" si="43"/>
        <v>-0.00020880555555555556</v>
      </c>
      <c r="F485" s="8">
        <f t="shared" si="44"/>
        <v>0.9914044</v>
      </c>
    </row>
    <row r="486" spans="1:6" ht="13.5">
      <c r="A486" s="1" t="s">
        <v>597</v>
      </c>
      <c r="B486" s="2">
        <f t="shared" si="40"/>
        <v>39145</v>
      </c>
      <c r="C486" s="12">
        <f t="shared" si="41"/>
        <v>0.03819444444444444</v>
      </c>
      <c r="D486" s="10">
        <f t="shared" si="42"/>
        <v>162.96251230555555</v>
      </c>
      <c r="E486" s="9">
        <f t="shared" si="43"/>
        <v>-0.00020877777777777778</v>
      </c>
      <c r="F486" s="8">
        <f t="shared" si="44"/>
        <v>0.99140449</v>
      </c>
    </row>
    <row r="487" spans="1:6" ht="13.5">
      <c r="A487" s="1" t="s">
        <v>598</v>
      </c>
      <c r="B487" s="2">
        <f t="shared" si="40"/>
        <v>39145</v>
      </c>
      <c r="C487" s="12">
        <f t="shared" si="41"/>
        <v>0.03853597449908925</v>
      </c>
      <c r="D487" s="10">
        <f t="shared" si="42"/>
        <v>162.9628602777778</v>
      </c>
      <c r="E487" s="9">
        <f t="shared" si="43"/>
        <v>-0.00020874999999999998</v>
      </c>
      <c r="F487" s="8">
        <f t="shared" si="44"/>
        <v>0.99140457</v>
      </c>
    </row>
    <row r="488" spans="1:6" ht="13.5">
      <c r="A488" s="1" t="s">
        <v>599</v>
      </c>
      <c r="B488" s="2">
        <f t="shared" si="40"/>
        <v>39145</v>
      </c>
      <c r="C488" s="12">
        <f t="shared" si="41"/>
        <v>0.03888888888888889</v>
      </c>
      <c r="D488" s="10">
        <f t="shared" si="42"/>
        <v>162.96320827777777</v>
      </c>
      <c r="E488" s="9">
        <f t="shared" si="43"/>
        <v>-0.00020874999999999998</v>
      </c>
      <c r="F488" s="8">
        <f t="shared" si="44"/>
        <v>0.99140466</v>
      </c>
    </row>
    <row r="489" spans="1:6" ht="13.5">
      <c r="A489" s="1" t="s">
        <v>600</v>
      </c>
      <c r="B489" s="2">
        <f t="shared" si="40"/>
        <v>39145</v>
      </c>
      <c r="C489" s="12">
        <f t="shared" si="41"/>
        <v>0.0392304189435337</v>
      </c>
      <c r="D489" s="10">
        <f t="shared" si="42"/>
        <v>162.96355625</v>
      </c>
      <c r="E489" s="9">
        <f t="shared" si="43"/>
        <v>-0.0002087222222222222</v>
      </c>
      <c r="F489" s="8">
        <f t="shared" si="44"/>
        <v>0.99140475</v>
      </c>
    </row>
    <row r="490" spans="1:6" ht="13.5">
      <c r="A490" s="1" t="s">
        <v>601</v>
      </c>
      <c r="B490" s="2">
        <f t="shared" si="40"/>
        <v>39145</v>
      </c>
      <c r="C490" s="12">
        <f t="shared" si="41"/>
        <v>0.03958333333333333</v>
      </c>
      <c r="D490" s="10">
        <f t="shared" si="42"/>
        <v>162.96390424999998</v>
      </c>
      <c r="E490" s="9">
        <f t="shared" si="43"/>
        <v>-0.00020869444444444443</v>
      </c>
      <c r="F490" s="8">
        <f t="shared" si="44"/>
        <v>0.99140483</v>
      </c>
    </row>
    <row r="491" spans="1:6" ht="13.5">
      <c r="A491" s="1" t="s">
        <v>602</v>
      </c>
      <c r="B491" s="2">
        <f t="shared" si="40"/>
        <v>39145</v>
      </c>
      <c r="C491" s="12">
        <f t="shared" si="41"/>
        <v>0.03992486338797814</v>
      </c>
      <c r="D491" s="10">
        <f t="shared" si="42"/>
        <v>162.96425222222223</v>
      </c>
      <c r="E491" s="9">
        <f t="shared" si="43"/>
        <v>-0.00020869444444444443</v>
      </c>
      <c r="F491" s="8">
        <f t="shared" si="44"/>
        <v>0.99140492</v>
      </c>
    </row>
    <row r="492" spans="1:6" ht="13.5">
      <c r="A492" s="1" t="s">
        <v>603</v>
      </c>
      <c r="B492" s="2">
        <f t="shared" si="40"/>
        <v>39145</v>
      </c>
      <c r="C492" s="12">
        <f t="shared" si="41"/>
        <v>0.04027777777777778</v>
      </c>
      <c r="D492" s="10">
        <f t="shared" si="42"/>
        <v>162.9646002222222</v>
      </c>
      <c r="E492" s="9">
        <f t="shared" si="43"/>
        <v>-0.00020866666666666665</v>
      </c>
      <c r="F492" s="8">
        <f t="shared" si="44"/>
        <v>0.99140501</v>
      </c>
    </row>
    <row r="493" spans="1:6" ht="13.5">
      <c r="A493" s="1" t="s">
        <v>604</v>
      </c>
      <c r="B493" s="2">
        <f t="shared" si="40"/>
        <v>39145</v>
      </c>
      <c r="C493" s="12">
        <f t="shared" si="41"/>
        <v>0.04061930783242259</v>
      </c>
      <c r="D493" s="10">
        <f t="shared" si="42"/>
        <v>162.96494819444445</v>
      </c>
      <c r="E493" s="9">
        <f t="shared" si="43"/>
        <v>-0.00020863888888888888</v>
      </c>
      <c r="F493" s="8">
        <f t="shared" si="44"/>
        <v>0.99140509</v>
      </c>
    </row>
    <row r="494" spans="1:6" ht="13.5">
      <c r="A494" s="1" t="s">
        <v>605</v>
      </c>
      <c r="B494" s="2">
        <f t="shared" si="40"/>
        <v>39145</v>
      </c>
      <c r="C494" s="12">
        <f t="shared" si="41"/>
        <v>0.04097222222222222</v>
      </c>
      <c r="D494" s="10">
        <f t="shared" si="42"/>
        <v>162.96529619444442</v>
      </c>
      <c r="E494" s="9">
        <f t="shared" si="43"/>
        <v>-0.00020863888888888888</v>
      </c>
      <c r="F494" s="8">
        <f t="shared" si="44"/>
        <v>0.99140518</v>
      </c>
    </row>
    <row r="495" spans="1:6" ht="13.5">
      <c r="A495" s="1" t="s">
        <v>606</v>
      </c>
      <c r="B495" s="2">
        <f t="shared" si="40"/>
        <v>39145</v>
      </c>
      <c r="C495" s="12">
        <f t="shared" si="41"/>
        <v>0.04131375227686703</v>
      </c>
      <c r="D495" s="10">
        <f t="shared" si="42"/>
        <v>162.96564416666666</v>
      </c>
      <c r="E495" s="9">
        <f t="shared" si="43"/>
        <v>-0.0002086111111111111</v>
      </c>
      <c r="F495" s="8">
        <f t="shared" si="44"/>
        <v>0.99140526</v>
      </c>
    </row>
    <row r="496" spans="1:6" ht="13.5">
      <c r="A496" s="1" t="s">
        <v>607</v>
      </c>
      <c r="B496" s="2">
        <f t="shared" si="40"/>
        <v>39145</v>
      </c>
      <c r="C496" s="12">
        <f t="shared" si="41"/>
        <v>0.041666666666666664</v>
      </c>
      <c r="D496" s="10">
        <f t="shared" si="42"/>
        <v>162.96599216666664</v>
      </c>
      <c r="E496" s="9">
        <f t="shared" si="43"/>
        <v>-0.00020858333333333333</v>
      </c>
      <c r="F496" s="8">
        <f t="shared" si="44"/>
        <v>0.99140535</v>
      </c>
    </row>
    <row r="497" spans="1:6" ht="13.5">
      <c r="A497" s="1" t="s">
        <v>608</v>
      </c>
      <c r="B497" s="2">
        <f t="shared" si="40"/>
        <v>39145</v>
      </c>
      <c r="C497" s="12">
        <f t="shared" si="41"/>
        <v>0.042008196721311473</v>
      </c>
      <c r="D497" s="10">
        <f t="shared" si="42"/>
        <v>162.96634013888888</v>
      </c>
      <c r="E497" s="9">
        <f t="shared" si="43"/>
        <v>-0.00020858333333333333</v>
      </c>
      <c r="F497" s="8">
        <f t="shared" si="44"/>
        <v>0.99140544</v>
      </c>
    </row>
    <row r="498" spans="1:6" ht="13.5">
      <c r="A498" s="1" t="s">
        <v>609</v>
      </c>
      <c r="B498" s="2">
        <f t="shared" si="40"/>
        <v>39145</v>
      </c>
      <c r="C498" s="12">
        <f t="shared" si="41"/>
        <v>0.042361111111111106</v>
      </c>
      <c r="D498" s="10">
        <f t="shared" si="42"/>
        <v>162.96668813888886</v>
      </c>
      <c r="E498" s="9">
        <f t="shared" si="43"/>
        <v>-0.00020855555555555555</v>
      </c>
      <c r="F498" s="8">
        <f t="shared" si="44"/>
        <v>0.99140552</v>
      </c>
    </row>
    <row r="499" spans="1:6" ht="13.5">
      <c r="A499" s="1" t="s">
        <v>610</v>
      </c>
      <c r="B499" s="2">
        <f t="shared" si="40"/>
        <v>39145</v>
      </c>
      <c r="C499" s="12">
        <f t="shared" si="41"/>
        <v>0.042702641165755915</v>
      </c>
      <c r="D499" s="10">
        <f t="shared" si="42"/>
        <v>162.9670361111111</v>
      </c>
      <c r="E499" s="9">
        <f t="shared" si="43"/>
        <v>-0.00020855555555555555</v>
      </c>
      <c r="F499" s="8">
        <f t="shared" si="44"/>
        <v>0.99140561</v>
      </c>
    </row>
    <row r="500" spans="1:6" ht="13.5">
      <c r="A500" s="1" t="s">
        <v>611</v>
      </c>
      <c r="B500" s="2">
        <f t="shared" si="40"/>
        <v>39145</v>
      </c>
      <c r="C500" s="12">
        <f t="shared" si="41"/>
        <v>0.04305555555555556</v>
      </c>
      <c r="D500" s="10">
        <f t="shared" si="42"/>
        <v>162.9673840833333</v>
      </c>
      <c r="E500" s="9">
        <f t="shared" si="43"/>
        <v>-0.00020852777777777777</v>
      </c>
      <c r="F500" s="8">
        <f t="shared" si="44"/>
        <v>0.9914057</v>
      </c>
    </row>
    <row r="501" spans="1:6" ht="13.5">
      <c r="A501" s="1" t="s">
        <v>612</v>
      </c>
      <c r="B501" s="2">
        <f t="shared" si="40"/>
        <v>39145</v>
      </c>
      <c r="C501" s="12">
        <f t="shared" si="41"/>
        <v>0.043397085610200364</v>
      </c>
      <c r="D501" s="10">
        <f t="shared" si="42"/>
        <v>162.96773208333332</v>
      </c>
      <c r="E501" s="9">
        <f t="shared" si="43"/>
        <v>-0.0002085</v>
      </c>
      <c r="F501" s="8">
        <f t="shared" si="44"/>
        <v>0.99140578</v>
      </c>
    </row>
    <row r="502" spans="1:6" ht="13.5">
      <c r="A502" s="1" t="s">
        <v>613</v>
      </c>
      <c r="B502" s="2">
        <f t="shared" si="40"/>
        <v>39145</v>
      </c>
      <c r="C502" s="12">
        <f t="shared" si="41"/>
        <v>0.043750000000000004</v>
      </c>
      <c r="D502" s="10">
        <f t="shared" si="42"/>
        <v>162.9680800555555</v>
      </c>
      <c r="E502" s="9">
        <f t="shared" si="43"/>
        <v>-0.0002085</v>
      </c>
      <c r="F502" s="8">
        <f t="shared" si="44"/>
        <v>0.99140587</v>
      </c>
    </row>
    <row r="503" spans="1:6" ht="13.5">
      <c r="A503" s="1" t="s">
        <v>614</v>
      </c>
      <c r="B503" s="2">
        <f t="shared" si="40"/>
        <v>39145</v>
      </c>
      <c r="C503" s="12">
        <f t="shared" si="41"/>
        <v>0.044091530054644806</v>
      </c>
      <c r="D503" s="10">
        <f t="shared" si="42"/>
        <v>162.96842805555553</v>
      </c>
      <c r="E503" s="9">
        <f t="shared" si="43"/>
        <v>-0.0002084722222222222</v>
      </c>
      <c r="F503" s="8">
        <f t="shared" si="44"/>
        <v>0.99140596</v>
      </c>
    </row>
    <row r="504" spans="1:6" ht="13.5">
      <c r="A504" s="1" t="s">
        <v>615</v>
      </c>
      <c r="B504" s="2">
        <f t="shared" si="40"/>
        <v>39145</v>
      </c>
      <c r="C504" s="12">
        <f t="shared" si="41"/>
        <v>0.044444444444444446</v>
      </c>
      <c r="D504" s="10">
        <f t="shared" si="42"/>
        <v>162.96877602777778</v>
      </c>
      <c r="E504" s="9">
        <f t="shared" si="43"/>
        <v>-0.00020844444444444442</v>
      </c>
      <c r="F504" s="8">
        <f t="shared" si="44"/>
        <v>0.99140604</v>
      </c>
    </row>
    <row r="505" spans="1:6" ht="13.5">
      <c r="A505" s="1" t="s">
        <v>616</v>
      </c>
      <c r="B505" s="2">
        <f t="shared" si="40"/>
        <v>39145</v>
      </c>
      <c r="C505" s="12">
        <f t="shared" si="41"/>
        <v>0.04478597449908925</v>
      </c>
      <c r="D505" s="10">
        <f t="shared" si="42"/>
        <v>162.96912402777775</v>
      </c>
      <c r="E505" s="9">
        <f t="shared" si="43"/>
        <v>-0.00020844444444444442</v>
      </c>
      <c r="F505" s="8">
        <f t="shared" si="44"/>
        <v>0.99140613</v>
      </c>
    </row>
    <row r="506" spans="1:6" ht="13.5">
      <c r="A506" s="1" t="s">
        <v>617</v>
      </c>
      <c r="B506" s="2">
        <f t="shared" si="40"/>
        <v>39145</v>
      </c>
      <c r="C506" s="12">
        <f t="shared" si="41"/>
        <v>0.04513888888888889</v>
      </c>
      <c r="D506" s="10">
        <f t="shared" si="42"/>
        <v>162.969472</v>
      </c>
      <c r="E506" s="9">
        <f t="shared" si="43"/>
        <v>-0.00020841666666666665</v>
      </c>
      <c r="F506" s="8">
        <f t="shared" si="44"/>
        <v>0.99140621</v>
      </c>
    </row>
    <row r="507" spans="1:6" ht="13.5">
      <c r="A507" s="1" t="s">
        <v>275</v>
      </c>
      <c r="B507" s="2">
        <f t="shared" si="40"/>
        <v>39145</v>
      </c>
      <c r="C507" s="12">
        <f t="shared" si="41"/>
        <v>0.04548041894353369</v>
      </c>
      <c r="D507" s="10">
        <f t="shared" si="42"/>
        <v>162.96981999999997</v>
      </c>
      <c r="E507" s="9">
        <f t="shared" si="43"/>
        <v>-0.00020838888888888887</v>
      </c>
      <c r="F507" s="8">
        <f t="shared" si="44"/>
        <v>0.9914063</v>
      </c>
    </row>
    <row r="508" spans="1:6" ht="13.5">
      <c r="A508" s="1" t="s">
        <v>276</v>
      </c>
      <c r="B508" s="2">
        <f t="shared" si="40"/>
        <v>39145</v>
      </c>
      <c r="C508" s="12">
        <f t="shared" si="41"/>
        <v>0.04583333333333334</v>
      </c>
      <c r="D508" s="10">
        <f t="shared" si="42"/>
        <v>162.9701679722222</v>
      </c>
      <c r="E508" s="9">
        <f t="shared" si="43"/>
        <v>-0.00020838888888888887</v>
      </c>
      <c r="F508" s="8">
        <f t="shared" si="44"/>
        <v>0.99140639</v>
      </c>
    </row>
    <row r="509" spans="1:6" ht="13.5">
      <c r="A509" s="1" t="s">
        <v>277</v>
      </c>
      <c r="B509" s="2">
        <f t="shared" si="40"/>
        <v>39145</v>
      </c>
      <c r="C509" s="12">
        <f t="shared" si="41"/>
        <v>0.04617486338797814</v>
      </c>
      <c r="D509" s="10">
        <f t="shared" si="42"/>
        <v>162.9705159444444</v>
      </c>
      <c r="E509" s="9">
        <f t="shared" si="43"/>
        <v>-0.0002083611111111111</v>
      </c>
      <c r="F509" s="8">
        <f t="shared" si="44"/>
        <v>0.99140647</v>
      </c>
    </row>
    <row r="510" spans="1:6" ht="13.5">
      <c r="A510" s="1" t="s">
        <v>278</v>
      </c>
      <c r="B510" s="2">
        <f t="shared" si="40"/>
        <v>39145</v>
      </c>
      <c r="C510" s="12">
        <f t="shared" si="41"/>
        <v>0.04652777777777778</v>
      </c>
      <c r="D510" s="10">
        <f t="shared" si="42"/>
        <v>162.97086394444443</v>
      </c>
      <c r="E510" s="9">
        <f t="shared" si="43"/>
        <v>-0.00020833333333333335</v>
      </c>
      <c r="F510" s="8">
        <f t="shared" si="44"/>
        <v>0.99140656</v>
      </c>
    </row>
    <row r="511" spans="1:6" ht="13.5">
      <c r="A511" s="1" t="s">
        <v>279</v>
      </c>
      <c r="B511" s="2">
        <f t="shared" si="40"/>
        <v>39145</v>
      </c>
      <c r="C511" s="12">
        <f t="shared" si="41"/>
        <v>0.04686930783242258</v>
      </c>
      <c r="D511" s="10">
        <f t="shared" si="42"/>
        <v>162.97121191666662</v>
      </c>
      <c r="E511" s="9">
        <f t="shared" si="43"/>
        <v>-0.00020833333333333335</v>
      </c>
      <c r="F511" s="8">
        <f t="shared" si="44"/>
        <v>0.99140665</v>
      </c>
    </row>
    <row r="512" spans="1:6" ht="13.5">
      <c r="A512" s="1" t="s">
        <v>280</v>
      </c>
      <c r="B512" s="2">
        <f t="shared" si="40"/>
        <v>39145</v>
      </c>
      <c r="C512" s="12">
        <f t="shared" si="41"/>
        <v>0.04722222222222222</v>
      </c>
      <c r="D512" s="10">
        <f t="shared" si="42"/>
        <v>162.97155991666665</v>
      </c>
      <c r="E512" s="9">
        <f t="shared" si="43"/>
        <v>-0.00020830555555555557</v>
      </c>
      <c r="F512" s="8">
        <f t="shared" si="44"/>
        <v>0.99140673</v>
      </c>
    </row>
    <row r="513" spans="1:6" ht="13.5">
      <c r="A513" s="1" t="s">
        <v>281</v>
      </c>
      <c r="B513" s="2">
        <f t="shared" si="40"/>
        <v>39145</v>
      </c>
      <c r="C513" s="12">
        <f t="shared" si="41"/>
        <v>0.04756375227686702</v>
      </c>
      <c r="D513" s="10">
        <f t="shared" si="42"/>
        <v>162.97190788888884</v>
      </c>
      <c r="E513" s="9">
        <f t="shared" si="43"/>
        <v>-0.0002082777777777778</v>
      </c>
      <c r="F513" s="8">
        <f t="shared" si="44"/>
        <v>0.99140682</v>
      </c>
    </row>
    <row r="514" spans="1:6" ht="13.5">
      <c r="A514" s="1" t="s">
        <v>282</v>
      </c>
      <c r="B514" s="2">
        <f t="shared" si="40"/>
        <v>39145</v>
      </c>
      <c r="C514" s="12">
        <f t="shared" si="41"/>
        <v>0.04791666666666666</v>
      </c>
      <c r="D514" s="10">
        <f t="shared" si="42"/>
        <v>162.97225588888887</v>
      </c>
      <c r="E514" s="9">
        <f t="shared" si="43"/>
        <v>-0.0002082777777777778</v>
      </c>
      <c r="F514" s="8">
        <f t="shared" si="44"/>
        <v>0.99140691</v>
      </c>
    </row>
    <row r="515" spans="1:6" ht="13.5">
      <c r="A515" s="1" t="s">
        <v>283</v>
      </c>
      <c r="B515" s="2">
        <f t="shared" si="40"/>
        <v>39145</v>
      </c>
      <c r="C515" s="12">
        <f t="shared" si="41"/>
        <v>0.048258196721311465</v>
      </c>
      <c r="D515" s="10">
        <f t="shared" si="42"/>
        <v>162.9726038611111</v>
      </c>
      <c r="E515" s="9">
        <f t="shared" si="43"/>
        <v>-0.00020825000000000002</v>
      </c>
      <c r="F515" s="8">
        <f t="shared" si="44"/>
        <v>0.99140699</v>
      </c>
    </row>
    <row r="516" spans="1:6" ht="13.5">
      <c r="A516" s="1" t="s">
        <v>284</v>
      </c>
      <c r="B516" s="2">
        <f t="shared" si="40"/>
        <v>39145</v>
      </c>
      <c r="C516" s="12">
        <f t="shared" si="41"/>
        <v>0.04861111111111111</v>
      </c>
      <c r="D516" s="10">
        <f t="shared" si="42"/>
        <v>162.9729518333333</v>
      </c>
      <c r="E516" s="9">
        <f t="shared" si="43"/>
        <v>-0.00020822222222222224</v>
      </c>
      <c r="F516" s="8">
        <f t="shared" si="44"/>
        <v>0.99140708</v>
      </c>
    </row>
    <row r="517" spans="1:6" ht="13.5">
      <c r="A517" s="1" t="s">
        <v>285</v>
      </c>
      <c r="B517" s="2">
        <f t="shared" si="40"/>
        <v>39145</v>
      </c>
      <c r="C517" s="12">
        <f t="shared" si="41"/>
        <v>0.04895264116575592</v>
      </c>
      <c r="D517" s="10">
        <f t="shared" si="42"/>
        <v>162.97329983333333</v>
      </c>
      <c r="E517" s="9">
        <f t="shared" si="43"/>
        <v>-0.00020822222222222224</v>
      </c>
      <c r="F517" s="8">
        <f t="shared" si="44"/>
        <v>0.99140716</v>
      </c>
    </row>
    <row r="518" spans="1:6" ht="13.5">
      <c r="A518" s="1" t="s">
        <v>286</v>
      </c>
      <c r="B518" s="2">
        <f t="shared" si="40"/>
        <v>39145</v>
      </c>
      <c r="C518" s="12">
        <f t="shared" si="41"/>
        <v>0.049305555555555554</v>
      </c>
      <c r="D518" s="10">
        <f t="shared" si="42"/>
        <v>162.97364780555552</v>
      </c>
      <c r="E518" s="9">
        <f t="shared" si="43"/>
        <v>-0.00020819444444444447</v>
      </c>
      <c r="F518" s="8">
        <f t="shared" si="44"/>
        <v>0.99140725</v>
      </c>
    </row>
    <row r="519" spans="1:6" ht="13.5">
      <c r="A519" s="1" t="s">
        <v>287</v>
      </c>
      <c r="B519" s="2">
        <f t="shared" si="40"/>
        <v>39145</v>
      </c>
      <c r="C519" s="12">
        <f t="shared" si="41"/>
        <v>0.04964708561020036</v>
      </c>
      <c r="D519" s="10">
        <f t="shared" si="42"/>
        <v>162.97399580555555</v>
      </c>
      <c r="E519" s="9">
        <f t="shared" si="43"/>
        <v>-0.00020816666666666667</v>
      </c>
      <c r="F519" s="8">
        <f t="shared" si="44"/>
        <v>0.99140734</v>
      </c>
    </row>
    <row r="520" spans="1:6" ht="13.5">
      <c r="A520" s="1" t="s">
        <v>288</v>
      </c>
      <c r="B520" s="2">
        <f t="shared" si="40"/>
        <v>39145</v>
      </c>
      <c r="C520" s="12">
        <f t="shared" si="41"/>
        <v>0.049999999999999996</v>
      </c>
      <c r="D520" s="10">
        <f t="shared" si="42"/>
        <v>162.97434377777773</v>
      </c>
      <c r="E520" s="9">
        <f t="shared" si="43"/>
        <v>-0.00020816666666666667</v>
      </c>
      <c r="F520" s="8">
        <f t="shared" si="44"/>
        <v>0.99140742</v>
      </c>
    </row>
    <row r="521" spans="1:6" ht="13.5">
      <c r="A521" s="1" t="s">
        <v>289</v>
      </c>
      <c r="B521" s="2">
        <f t="shared" si="40"/>
        <v>39145</v>
      </c>
      <c r="C521" s="12">
        <f t="shared" si="41"/>
        <v>0.050341530054644805</v>
      </c>
      <c r="D521" s="10">
        <f t="shared" si="42"/>
        <v>162.97469174999998</v>
      </c>
      <c r="E521" s="9">
        <f t="shared" si="43"/>
        <v>-0.0002081388888888889</v>
      </c>
      <c r="F521" s="8">
        <f t="shared" si="44"/>
        <v>0.99140751</v>
      </c>
    </row>
    <row r="522" spans="1:6" ht="13.5">
      <c r="A522" s="1" t="s">
        <v>290</v>
      </c>
      <c r="B522" s="2">
        <f t="shared" si="40"/>
        <v>39145</v>
      </c>
      <c r="C522" s="12">
        <f t="shared" si="41"/>
        <v>0.05069444444444445</v>
      </c>
      <c r="D522" s="10">
        <f t="shared" si="42"/>
        <v>162.97503974999995</v>
      </c>
      <c r="E522" s="9">
        <f t="shared" si="43"/>
        <v>-0.0002081388888888889</v>
      </c>
      <c r="F522" s="8">
        <f t="shared" si="44"/>
        <v>0.9914076</v>
      </c>
    </row>
    <row r="523" spans="1:6" ht="13.5">
      <c r="A523" s="1" t="s">
        <v>291</v>
      </c>
      <c r="B523" s="2">
        <f t="shared" si="40"/>
        <v>39145</v>
      </c>
      <c r="C523" s="12">
        <f t="shared" si="41"/>
        <v>0.051035974499089254</v>
      </c>
      <c r="D523" s="10">
        <f t="shared" si="42"/>
        <v>162.9753877222222</v>
      </c>
      <c r="E523" s="9">
        <f t="shared" si="43"/>
        <v>-0.00020811111111111112</v>
      </c>
      <c r="F523" s="8">
        <f t="shared" si="44"/>
        <v>0.99140768</v>
      </c>
    </row>
    <row r="524" spans="1:6" ht="13.5">
      <c r="A524" s="1" t="s">
        <v>292</v>
      </c>
      <c r="B524" s="2">
        <f t="shared" si="40"/>
        <v>39145</v>
      </c>
      <c r="C524" s="12">
        <f t="shared" si="41"/>
        <v>0.051388888888888894</v>
      </c>
      <c r="D524" s="10">
        <f t="shared" si="42"/>
        <v>162.97573572222217</v>
      </c>
      <c r="E524" s="9">
        <f t="shared" si="43"/>
        <v>-0.00020808333333333334</v>
      </c>
      <c r="F524" s="8">
        <f t="shared" si="44"/>
        <v>0.99140777</v>
      </c>
    </row>
    <row r="525" spans="1:6" ht="13.5">
      <c r="A525" s="1" t="s">
        <v>293</v>
      </c>
      <c r="B525" s="2">
        <f t="shared" si="40"/>
        <v>39145</v>
      </c>
      <c r="C525" s="12">
        <f t="shared" si="41"/>
        <v>0.051730418943533696</v>
      </c>
      <c r="D525" s="10">
        <f t="shared" si="42"/>
        <v>162.9760836944444</v>
      </c>
      <c r="E525" s="9">
        <f t="shared" si="43"/>
        <v>-0.00020808333333333334</v>
      </c>
      <c r="F525" s="8">
        <f t="shared" si="44"/>
        <v>0.99140786</v>
      </c>
    </row>
    <row r="526" spans="1:6" ht="13.5">
      <c r="A526" s="1" t="s">
        <v>294</v>
      </c>
      <c r="B526" s="2">
        <f t="shared" si="40"/>
        <v>39145</v>
      </c>
      <c r="C526" s="12">
        <f t="shared" si="41"/>
        <v>0.052083333333333336</v>
      </c>
      <c r="D526" s="10">
        <f t="shared" si="42"/>
        <v>162.97643166666666</v>
      </c>
      <c r="E526" s="9">
        <f t="shared" si="43"/>
        <v>-0.00020805555555555557</v>
      </c>
      <c r="F526" s="8">
        <f t="shared" si="44"/>
        <v>0.99140794</v>
      </c>
    </row>
    <row r="527" spans="1:6" ht="13.5">
      <c r="A527" s="1" t="s">
        <v>295</v>
      </c>
      <c r="B527" s="2">
        <f t="shared" si="40"/>
        <v>39145</v>
      </c>
      <c r="C527" s="12">
        <f t="shared" si="41"/>
        <v>0.05242486338797814</v>
      </c>
      <c r="D527" s="10">
        <f t="shared" si="42"/>
        <v>162.97677966666663</v>
      </c>
      <c r="E527" s="9">
        <f t="shared" si="43"/>
        <v>-0.0002080277777777778</v>
      </c>
      <c r="F527" s="8">
        <f t="shared" si="44"/>
        <v>0.99140803</v>
      </c>
    </row>
    <row r="528" spans="1:6" ht="13.5">
      <c r="A528" s="1" t="s">
        <v>296</v>
      </c>
      <c r="B528" s="2">
        <f t="shared" si="40"/>
        <v>39145</v>
      </c>
      <c r="C528" s="12">
        <f t="shared" si="41"/>
        <v>0.05277777777777778</v>
      </c>
      <c r="D528" s="10">
        <f t="shared" si="42"/>
        <v>162.97712763888887</v>
      </c>
      <c r="E528" s="9">
        <f t="shared" si="43"/>
        <v>-0.0002080277777777778</v>
      </c>
      <c r="F528" s="8">
        <f t="shared" si="44"/>
        <v>0.99140811</v>
      </c>
    </row>
    <row r="529" spans="1:6" ht="13.5">
      <c r="A529" s="1" t="s">
        <v>297</v>
      </c>
      <c r="B529" s="2">
        <f t="shared" si="40"/>
        <v>39145</v>
      </c>
      <c r="C529" s="12">
        <f t="shared" si="41"/>
        <v>0.05311930783242258</v>
      </c>
      <c r="D529" s="10">
        <f t="shared" si="42"/>
        <v>162.97747563888885</v>
      </c>
      <c r="E529" s="9">
        <f t="shared" si="43"/>
        <v>-0.00020800000000000001</v>
      </c>
      <c r="F529" s="8">
        <f t="shared" si="44"/>
        <v>0.9914082</v>
      </c>
    </row>
    <row r="530" spans="1:6" ht="13.5">
      <c r="A530" s="1" t="s">
        <v>76</v>
      </c>
      <c r="B530" s="2">
        <f t="shared" si="40"/>
        <v>39145</v>
      </c>
      <c r="C530" s="12">
        <f t="shared" si="41"/>
        <v>0.05347222222222222</v>
      </c>
      <c r="D530" s="10">
        <f t="shared" si="42"/>
        <v>162.9778236111111</v>
      </c>
      <c r="E530" s="9">
        <f t="shared" si="43"/>
        <v>-0.00020797222222222224</v>
      </c>
      <c r="F530" s="8">
        <f t="shared" si="44"/>
        <v>0.99140829</v>
      </c>
    </row>
    <row r="531" spans="1:6" ht="13.5">
      <c r="A531" s="1" t="s">
        <v>77</v>
      </c>
      <c r="B531" s="2">
        <f t="shared" si="40"/>
        <v>39145</v>
      </c>
      <c r="C531" s="12">
        <f t="shared" si="41"/>
        <v>0.05381375227686702</v>
      </c>
      <c r="D531" s="10">
        <f t="shared" si="42"/>
        <v>162.97817158333334</v>
      </c>
      <c r="E531" s="9">
        <f t="shared" si="43"/>
        <v>-0.00020797222222222224</v>
      </c>
      <c r="F531" s="8">
        <f t="shared" si="44"/>
        <v>0.99140837</v>
      </c>
    </row>
    <row r="532" spans="1:6" ht="13.5">
      <c r="A532" s="1" t="s">
        <v>78</v>
      </c>
      <c r="B532" s="2">
        <f t="shared" si="40"/>
        <v>39145</v>
      </c>
      <c r="C532" s="12">
        <f t="shared" si="41"/>
        <v>0.05416666666666667</v>
      </c>
      <c r="D532" s="10">
        <f t="shared" si="42"/>
        <v>162.9785195833333</v>
      </c>
      <c r="E532" s="9">
        <f t="shared" si="43"/>
        <v>-0.00020794444444444446</v>
      </c>
      <c r="F532" s="8">
        <f t="shared" si="44"/>
        <v>0.99140846</v>
      </c>
    </row>
    <row r="533" spans="1:6" ht="13.5">
      <c r="A533" s="1" t="s">
        <v>79</v>
      </c>
      <c r="B533" s="2">
        <f t="shared" si="40"/>
        <v>39145</v>
      </c>
      <c r="C533" s="12">
        <f t="shared" si="41"/>
        <v>0.05450819672131147</v>
      </c>
      <c r="D533" s="10">
        <f t="shared" si="42"/>
        <v>162.97886755555555</v>
      </c>
      <c r="E533" s="9">
        <f t="shared" si="43"/>
        <v>-0.0002079166666666667</v>
      </c>
      <c r="F533" s="8">
        <f t="shared" si="44"/>
        <v>0.99140855</v>
      </c>
    </row>
    <row r="534" spans="1:6" ht="13.5">
      <c r="A534" s="1" t="s">
        <v>80</v>
      </c>
      <c r="B534" s="2">
        <f t="shared" si="40"/>
        <v>39145</v>
      </c>
      <c r="C534" s="12">
        <f t="shared" si="41"/>
        <v>0.05486111111111111</v>
      </c>
      <c r="D534" s="10">
        <f t="shared" si="42"/>
        <v>162.97921552777774</v>
      </c>
      <c r="E534" s="9">
        <f t="shared" si="43"/>
        <v>-0.0002079166666666667</v>
      </c>
      <c r="F534" s="8">
        <f t="shared" si="44"/>
        <v>0.99140863</v>
      </c>
    </row>
    <row r="535" spans="1:6" ht="13.5">
      <c r="A535" s="1" t="s">
        <v>81</v>
      </c>
      <c r="B535" s="2">
        <f t="shared" si="40"/>
        <v>39145</v>
      </c>
      <c r="C535" s="12">
        <f t="shared" si="41"/>
        <v>0.05520264116575591</v>
      </c>
      <c r="D535" s="10">
        <f t="shared" si="42"/>
        <v>162.97956352777777</v>
      </c>
      <c r="E535" s="9">
        <f t="shared" si="43"/>
        <v>-0.00020788888888888889</v>
      </c>
      <c r="F535" s="8">
        <f t="shared" si="44"/>
        <v>0.99140872</v>
      </c>
    </row>
    <row r="536" spans="1:6" ht="13.5">
      <c r="A536" s="1" t="s">
        <v>82</v>
      </c>
      <c r="B536" s="2">
        <f t="shared" si="40"/>
        <v>39145</v>
      </c>
      <c r="C536" s="12">
        <f t="shared" si="41"/>
        <v>0.05555555555555555</v>
      </c>
      <c r="D536" s="10">
        <f t="shared" si="42"/>
        <v>162.97991149999996</v>
      </c>
      <c r="E536" s="9">
        <f t="shared" si="43"/>
        <v>-0.0002078611111111111</v>
      </c>
      <c r="F536" s="8">
        <f t="shared" si="44"/>
        <v>0.99140881</v>
      </c>
    </row>
    <row r="537" spans="1:6" ht="13.5">
      <c r="A537" s="1" t="s">
        <v>83</v>
      </c>
      <c r="B537" s="2">
        <f aca="true" t="shared" si="45" ref="B537:B600">DATE(FIXED(MID(A537,9,4)),FIXED(MID(A537,4,3)),FIXED(MID(A537,1,3)))</f>
        <v>39145</v>
      </c>
      <c r="C537" s="12">
        <f aca="true" t="shared" si="46" ref="C537:C600">(VALUE(MID(A537,14,2))+VALUE(MID(A537,17,2))/60+VALUE(MID(A537,20,5))/3660)/24</f>
        <v>0.055897085610200355</v>
      </c>
      <c r="D537" s="10">
        <f aca="true" t="shared" si="47" ref="D537:D600">VALUE(MID(A537,27,3))+VALUE(MID(A537,31,2))/60+VALUE(MID(A537,34,7))/3600-180</f>
        <v>162.9802595</v>
      </c>
      <c r="E537" s="9">
        <f aca="true" t="shared" si="48" ref="E537:E600">-((VALUE(MID(A537,44,2))+VALUE(MID(A537,47,2))/60+VALUE(MID(A537,50,7))/3600)*(IF(MID(A537,43,1)="-",-1,1)))</f>
        <v>-0.0002078611111111111</v>
      </c>
      <c r="F537" s="8">
        <f aca="true" t="shared" si="49" ref="F537:F600">VALUE(MID(A537,60,11))</f>
        <v>0.99140889</v>
      </c>
    </row>
    <row r="538" spans="1:6" ht="13.5">
      <c r="A538" s="1" t="s">
        <v>84</v>
      </c>
      <c r="B538" s="2">
        <f t="shared" si="45"/>
        <v>39145</v>
      </c>
      <c r="C538" s="12">
        <f t="shared" si="46"/>
        <v>0.05625</v>
      </c>
      <c r="D538" s="10">
        <f t="shared" si="47"/>
        <v>162.98060747222218</v>
      </c>
      <c r="E538" s="9">
        <f t="shared" si="48"/>
        <v>-0.00020783333333333333</v>
      </c>
      <c r="F538" s="8">
        <f t="shared" si="49"/>
        <v>0.99140898</v>
      </c>
    </row>
    <row r="539" spans="1:6" ht="13.5">
      <c r="A539" s="1" t="s">
        <v>85</v>
      </c>
      <c r="B539" s="2">
        <f t="shared" si="45"/>
        <v>39145</v>
      </c>
      <c r="C539" s="12">
        <f t="shared" si="46"/>
        <v>0.05659153005464481</v>
      </c>
      <c r="D539" s="10">
        <f t="shared" si="47"/>
        <v>162.98095544444442</v>
      </c>
      <c r="E539" s="9">
        <f t="shared" si="48"/>
        <v>-0.00020780555555555556</v>
      </c>
      <c r="F539" s="8">
        <f t="shared" si="49"/>
        <v>0.99140907</v>
      </c>
    </row>
    <row r="540" spans="1:6" ht="13.5">
      <c r="A540" s="1" t="s">
        <v>86</v>
      </c>
      <c r="B540" s="2">
        <f t="shared" si="45"/>
        <v>39145</v>
      </c>
      <c r="C540" s="12">
        <f t="shared" si="46"/>
        <v>0.05694444444444444</v>
      </c>
      <c r="D540" s="10">
        <f t="shared" si="47"/>
        <v>162.9813034444444</v>
      </c>
      <c r="E540" s="9">
        <f t="shared" si="48"/>
        <v>-0.00020780555555555556</v>
      </c>
      <c r="F540" s="8">
        <f t="shared" si="49"/>
        <v>0.99140915</v>
      </c>
    </row>
    <row r="541" spans="1:6" ht="13.5">
      <c r="A541" s="1" t="s">
        <v>87</v>
      </c>
      <c r="B541" s="2">
        <f t="shared" si="45"/>
        <v>39145</v>
      </c>
      <c r="C541" s="12">
        <f t="shared" si="46"/>
        <v>0.05728597449908925</v>
      </c>
      <c r="D541" s="10">
        <f t="shared" si="47"/>
        <v>162.98165141666664</v>
      </c>
      <c r="E541" s="9">
        <f t="shared" si="48"/>
        <v>-0.00020777777777777778</v>
      </c>
      <c r="F541" s="8">
        <f t="shared" si="49"/>
        <v>0.99140924</v>
      </c>
    </row>
    <row r="542" spans="1:6" ht="13.5">
      <c r="A542" s="1" t="s">
        <v>88</v>
      </c>
      <c r="B542" s="2">
        <f t="shared" si="45"/>
        <v>39145</v>
      </c>
      <c r="C542" s="12">
        <f t="shared" si="46"/>
        <v>0.057638888888888885</v>
      </c>
      <c r="D542" s="10">
        <f t="shared" si="47"/>
        <v>162.98199938888888</v>
      </c>
      <c r="E542" s="9">
        <f t="shared" si="48"/>
        <v>-0.00020775</v>
      </c>
      <c r="F542" s="8">
        <f t="shared" si="49"/>
        <v>0.99140932</v>
      </c>
    </row>
    <row r="543" spans="1:6" ht="13.5">
      <c r="A543" s="1" t="s">
        <v>89</v>
      </c>
      <c r="B543" s="2">
        <f t="shared" si="45"/>
        <v>39145</v>
      </c>
      <c r="C543" s="12">
        <f t="shared" si="46"/>
        <v>0.057980418943533694</v>
      </c>
      <c r="D543" s="10">
        <f t="shared" si="47"/>
        <v>162.98234738888885</v>
      </c>
      <c r="E543" s="9">
        <f t="shared" si="48"/>
        <v>-0.00020775</v>
      </c>
      <c r="F543" s="8">
        <f t="shared" si="49"/>
        <v>0.99140941</v>
      </c>
    </row>
    <row r="544" spans="1:6" ht="13.5">
      <c r="A544" s="1" t="s">
        <v>90</v>
      </c>
      <c r="B544" s="2">
        <f t="shared" si="45"/>
        <v>39145</v>
      </c>
      <c r="C544" s="12">
        <f t="shared" si="46"/>
        <v>0.05833333333333333</v>
      </c>
      <c r="D544" s="10">
        <f t="shared" si="47"/>
        <v>162.9826953611111</v>
      </c>
      <c r="E544" s="9">
        <f t="shared" si="48"/>
        <v>-0.00020772222222222223</v>
      </c>
      <c r="F544" s="8">
        <f t="shared" si="49"/>
        <v>0.9914095</v>
      </c>
    </row>
    <row r="545" spans="1:6" ht="13.5">
      <c r="A545" s="1" t="s">
        <v>91</v>
      </c>
      <c r="B545" s="2">
        <f t="shared" si="45"/>
        <v>39145</v>
      </c>
      <c r="C545" s="12">
        <f t="shared" si="46"/>
        <v>0.058674863387978136</v>
      </c>
      <c r="D545" s="10">
        <f t="shared" si="47"/>
        <v>162.98304333333328</v>
      </c>
      <c r="E545" s="9">
        <f t="shared" si="48"/>
        <v>-0.00020772222222222223</v>
      </c>
      <c r="F545" s="8">
        <f t="shared" si="49"/>
        <v>0.99140958</v>
      </c>
    </row>
    <row r="546" spans="1:6" ht="13.5">
      <c r="A546" s="1" t="s">
        <v>92</v>
      </c>
      <c r="B546" s="2">
        <f t="shared" si="45"/>
        <v>39145</v>
      </c>
      <c r="C546" s="12">
        <f t="shared" si="46"/>
        <v>0.05902777777777778</v>
      </c>
      <c r="D546" s="10">
        <f t="shared" si="47"/>
        <v>162.98339133333337</v>
      </c>
      <c r="E546" s="9">
        <f t="shared" si="48"/>
        <v>-0.00020769444444444446</v>
      </c>
      <c r="F546" s="8">
        <f t="shared" si="49"/>
        <v>0.99140967</v>
      </c>
    </row>
    <row r="547" spans="1:6" ht="13.5">
      <c r="A547" s="1" t="s">
        <v>93</v>
      </c>
      <c r="B547" s="2">
        <f t="shared" si="45"/>
        <v>39145</v>
      </c>
      <c r="C547" s="12">
        <f t="shared" si="46"/>
        <v>0.059369307832422585</v>
      </c>
      <c r="D547" s="10">
        <f t="shared" si="47"/>
        <v>162.98373930555556</v>
      </c>
      <c r="E547" s="9">
        <f t="shared" si="48"/>
        <v>-0.00020766666666666668</v>
      </c>
      <c r="F547" s="8">
        <f t="shared" si="49"/>
        <v>0.99140976</v>
      </c>
    </row>
    <row r="548" spans="1:6" ht="13.5">
      <c r="A548" s="1" t="s">
        <v>94</v>
      </c>
      <c r="B548" s="2">
        <f t="shared" si="45"/>
        <v>39145</v>
      </c>
      <c r="C548" s="12">
        <f t="shared" si="46"/>
        <v>0.059722222222222225</v>
      </c>
      <c r="D548" s="10">
        <f t="shared" si="47"/>
        <v>162.9840873055556</v>
      </c>
      <c r="E548" s="9">
        <f t="shared" si="48"/>
        <v>-0.00020766666666666668</v>
      </c>
      <c r="F548" s="8">
        <f t="shared" si="49"/>
        <v>0.99140984</v>
      </c>
    </row>
    <row r="549" spans="1:6" ht="13.5">
      <c r="A549" s="1" t="s">
        <v>95</v>
      </c>
      <c r="B549" s="2">
        <f t="shared" si="45"/>
        <v>39145</v>
      </c>
      <c r="C549" s="12">
        <f t="shared" si="46"/>
        <v>0.06006375227686703</v>
      </c>
      <c r="D549" s="10">
        <f t="shared" si="47"/>
        <v>162.98443527777778</v>
      </c>
      <c r="E549" s="9">
        <f t="shared" si="48"/>
        <v>-0.0002076388888888889</v>
      </c>
      <c r="F549" s="8">
        <f t="shared" si="49"/>
        <v>0.99140993</v>
      </c>
    </row>
    <row r="550" spans="1:6" ht="13.5">
      <c r="A550" s="1" t="s">
        <v>96</v>
      </c>
      <c r="B550" s="2">
        <f t="shared" si="45"/>
        <v>39145</v>
      </c>
      <c r="C550" s="12">
        <f t="shared" si="46"/>
        <v>0.06041666666666667</v>
      </c>
      <c r="D550" s="10">
        <f t="shared" si="47"/>
        <v>162.98478325000002</v>
      </c>
      <c r="E550" s="9">
        <f t="shared" si="48"/>
        <v>-0.0002076111111111111</v>
      </c>
      <c r="F550" s="8">
        <f t="shared" si="49"/>
        <v>0.99141002</v>
      </c>
    </row>
    <row r="551" spans="1:6" ht="13.5">
      <c r="A551" s="1" t="s">
        <v>97</v>
      </c>
      <c r="B551" s="2">
        <f t="shared" si="45"/>
        <v>39145</v>
      </c>
      <c r="C551" s="12">
        <f t="shared" si="46"/>
        <v>0.06075819672131147</v>
      </c>
      <c r="D551" s="10">
        <f t="shared" si="47"/>
        <v>162.98513125</v>
      </c>
      <c r="E551" s="9">
        <f t="shared" si="48"/>
        <v>-0.0002076111111111111</v>
      </c>
      <c r="F551" s="8">
        <f t="shared" si="49"/>
        <v>0.9914101</v>
      </c>
    </row>
    <row r="552" spans="1:6" ht="13.5">
      <c r="A552" s="1" t="s">
        <v>98</v>
      </c>
      <c r="B552" s="2">
        <f t="shared" si="45"/>
        <v>39145</v>
      </c>
      <c r="C552" s="12">
        <f t="shared" si="46"/>
        <v>0.061111111111111116</v>
      </c>
      <c r="D552" s="10">
        <f t="shared" si="47"/>
        <v>162.98547922222224</v>
      </c>
      <c r="E552" s="9">
        <f t="shared" si="48"/>
        <v>-0.00020758333333333333</v>
      </c>
      <c r="F552" s="8">
        <f t="shared" si="49"/>
        <v>0.99141019</v>
      </c>
    </row>
    <row r="553" spans="1:6" ht="13.5">
      <c r="A553" s="1" t="s">
        <v>99</v>
      </c>
      <c r="B553" s="2">
        <f t="shared" si="45"/>
        <v>39145</v>
      </c>
      <c r="C553" s="12">
        <f t="shared" si="46"/>
        <v>0.06145264116575592</v>
      </c>
      <c r="D553" s="10">
        <f t="shared" si="47"/>
        <v>162.98582719444448</v>
      </c>
      <c r="E553" s="9">
        <f t="shared" si="48"/>
        <v>-0.00020755555555555555</v>
      </c>
      <c r="F553" s="8">
        <f t="shared" si="49"/>
        <v>0.99141027</v>
      </c>
    </row>
    <row r="554" spans="1:6" ht="13.5">
      <c r="A554" s="1" t="s">
        <v>100</v>
      </c>
      <c r="B554" s="2">
        <f t="shared" si="45"/>
        <v>39145</v>
      </c>
      <c r="C554" s="12">
        <f t="shared" si="46"/>
        <v>0.06180555555555556</v>
      </c>
      <c r="D554" s="10">
        <f t="shared" si="47"/>
        <v>162.98617519444446</v>
      </c>
      <c r="E554" s="9">
        <f t="shared" si="48"/>
        <v>-0.00020755555555555555</v>
      </c>
      <c r="F554" s="8">
        <f t="shared" si="49"/>
        <v>0.99141036</v>
      </c>
    </row>
    <row r="555" spans="1:6" ht="13.5">
      <c r="A555" s="1" t="s">
        <v>101</v>
      </c>
      <c r="B555" s="2">
        <f t="shared" si="45"/>
        <v>39145</v>
      </c>
      <c r="C555" s="12">
        <f t="shared" si="46"/>
        <v>0.06214708561020036</v>
      </c>
      <c r="D555" s="10">
        <f t="shared" si="47"/>
        <v>162.9865231666667</v>
      </c>
      <c r="E555" s="9">
        <f t="shared" si="48"/>
        <v>-0.00020752777777777778</v>
      </c>
      <c r="F555" s="8">
        <f t="shared" si="49"/>
        <v>0.99141045</v>
      </c>
    </row>
    <row r="556" spans="1:6" ht="13.5">
      <c r="A556" s="1" t="s">
        <v>102</v>
      </c>
      <c r="B556" s="2">
        <f t="shared" si="45"/>
        <v>39145</v>
      </c>
      <c r="C556" s="12">
        <f t="shared" si="46"/>
        <v>0.0625</v>
      </c>
      <c r="D556" s="10">
        <f t="shared" si="47"/>
        <v>162.9868711388889</v>
      </c>
      <c r="E556" s="9">
        <f t="shared" si="48"/>
        <v>-0.0002075</v>
      </c>
      <c r="F556" s="8">
        <f t="shared" si="49"/>
        <v>0.99141053</v>
      </c>
    </row>
    <row r="557" spans="1:6" ht="13.5">
      <c r="A557" s="1" t="s">
        <v>103</v>
      </c>
      <c r="B557" s="2">
        <f t="shared" si="45"/>
        <v>39145</v>
      </c>
      <c r="C557" s="12">
        <f t="shared" si="46"/>
        <v>0.06284153005464481</v>
      </c>
      <c r="D557" s="10">
        <f t="shared" si="47"/>
        <v>162.98721913888892</v>
      </c>
      <c r="E557" s="9">
        <f t="shared" si="48"/>
        <v>-0.0002075</v>
      </c>
      <c r="F557" s="8">
        <f t="shared" si="49"/>
        <v>0.99141062</v>
      </c>
    </row>
    <row r="558" spans="1:6" ht="13.5">
      <c r="A558" s="1" t="s">
        <v>104</v>
      </c>
      <c r="B558" s="2">
        <f t="shared" si="45"/>
        <v>39145</v>
      </c>
      <c r="C558" s="12">
        <f t="shared" si="46"/>
        <v>0.06319444444444444</v>
      </c>
      <c r="D558" s="10">
        <f t="shared" si="47"/>
        <v>162.9875671111111</v>
      </c>
      <c r="E558" s="9">
        <f t="shared" si="48"/>
        <v>-0.00020747222222222223</v>
      </c>
      <c r="F558" s="8">
        <f t="shared" si="49"/>
        <v>0.99141071</v>
      </c>
    </row>
    <row r="559" spans="1:6" ht="13.5">
      <c r="A559" s="1" t="s">
        <v>105</v>
      </c>
      <c r="B559" s="2">
        <f t="shared" si="45"/>
        <v>39145</v>
      </c>
      <c r="C559" s="12">
        <f t="shared" si="46"/>
        <v>0.06353597449908925</v>
      </c>
      <c r="D559" s="10">
        <f t="shared" si="47"/>
        <v>162.98791508333335</v>
      </c>
      <c r="E559" s="9">
        <f t="shared" si="48"/>
        <v>-0.00020744444444444445</v>
      </c>
      <c r="F559" s="8">
        <f t="shared" si="49"/>
        <v>0.99141079</v>
      </c>
    </row>
    <row r="560" spans="1:6" ht="13.5">
      <c r="A560" s="1" t="s">
        <v>106</v>
      </c>
      <c r="B560" s="2">
        <f t="shared" si="45"/>
        <v>39145</v>
      </c>
      <c r="C560" s="12">
        <f t="shared" si="46"/>
        <v>0.06388888888888888</v>
      </c>
      <c r="D560" s="10">
        <f t="shared" si="47"/>
        <v>162.98826308333332</v>
      </c>
      <c r="E560" s="9">
        <f t="shared" si="48"/>
        <v>-0.00020744444444444445</v>
      </c>
      <c r="F560" s="8">
        <f t="shared" si="49"/>
        <v>0.99141088</v>
      </c>
    </row>
    <row r="561" spans="1:6" ht="13.5">
      <c r="A561" s="1" t="s">
        <v>107</v>
      </c>
      <c r="B561" s="2">
        <f t="shared" si="45"/>
        <v>39145</v>
      </c>
      <c r="C561" s="12">
        <f t="shared" si="46"/>
        <v>0.0642304189435337</v>
      </c>
      <c r="D561" s="10">
        <f t="shared" si="47"/>
        <v>162.98861105555557</v>
      </c>
      <c r="E561" s="9">
        <f t="shared" si="48"/>
        <v>-0.00020741666666666668</v>
      </c>
      <c r="F561" s="8">
        <f t="shared" si="49"/>
        <v>0.99141097</v>
      </c>
    </row>
    <row r="562" spans="1:6" ht="13.5">
      <c r="A562" s="1" t="s">
        <v>108</v>
      </c>
      <c r="B562" s="2">
        <f t="shared" si="45"/>
        <v>39145</v>
      </c>
      <c r="C562" s="12">
        <f t="shared" si="46"/>
        <v>0.06458333333333334</v>
      </c>
      <c r="D562" s="10">
        <f t="shared" si="47"/>
        <v>162.9889590277778</v>
      </c>
      <c r="E562" s="9">
        <f t="shared" si="48"/>
        <v>-0.0002073888888888889</v>
      </c>
      <c r="F562" s="8">
        <f t="shared" si="49"/>
        <v>0.99141105</v>
      </c>
    </row>
    <row r="563" spans="1:6" ht="13.5">
      <c r="A563" s="1" t="s">
        <v>109</v>
      </c>
      <c r="B563" s="2">
        <f t="shared" si="45"/>
        <v>39145</v>
      </c>
      <c r="C563" s="12">
        <f t="shared" si="46"/>
        <v>0.06492486338797814</v>
      </c>
      <c r="D563" s="10">
        <f t="shared" si="47"/>
        <v>162.989307</v>
      </c>
      <c r="E563" s="9">
        <f t="shared" si="48"/>
        <v>-0.0002073888888888889</v>
      </c>
      <c r="F563" s="8">
        <f t="shared" si="49"/>
        <v>0.99141114</v>
      </c>
    </row>
    <row r="564" spans="1:6" ht="13.5">
      <c r="A564" s="1" t="s">
        <v>110</v>
      </c>
      <c r="B564" s="2">
        <f t="shared" si="45"/>
        <v>39145</v>
      </c>
      <c r="C564" s="12">
        <f t="shared" si="46"/>
        <v>0.06527777777777778</v>
      </c>
      <c r="D564" s="10">
        <f t="shared" si="47"/>
        <v>162.98965500000003</v>
      </c>
      <c r="E564" s="9">
        <f t="shared" si="48"/>
        <v>-0.00020736111111111112</v>
      </c>
      <c r="F564" s="8">
        <f t="shared" si="49"/>
        <v>0.99141122</v>
      </c>
    </row>
    <row r="565" spans="1:6" ht="13.5">
      <c r="A565" s="1" t="s">
        <v>111</v>
      </c>
      <c r="B565" s="2">
        <f t="shared" si="45"/>
        <v>39145</v>
      </c>
      <c r="C565" s="12">
        <f t="shared" si="46"/>
        <v>0.06561930783242258</v>
      </c>
      <c r="D565" s="10">
        <f t="shared" si="47"/>
        <v>162.99000297222221</v>
      </c>
      <c r="E565" s="9">
        <f t="shared" si="48"/>
        <v>-0.00020733333333333332</v>
      </c>
      <c r="F565" s="8">
        <f t="shared" si="49"/>
        <v>0.99141131</v>
      </c>
    </row>
    <row r="566" spans="1:6" ht="13.5">
      <c r="A566" s="1" t="s">
        <v>112</v>
      </c>
      <c r="B566" s="2">
        <f t="shared" si="45"/>
        <v>39145</v>
      </c>
      <c r="C566" s="12">
        <f t="shared" si="46"/>
        <v>0.06597222222222222</v>
      </c>
      <c r="D566" s="10">
        <f t="shared" si="47"/>
        <v>162.99035094444446</v>
      </c>
      <c r="E566" s="9">
        <f t="shared" si="48"/>
        <v>-0.00020733333333333332</v>
      </c>
      <c r="F566" s="8">
        <f t="shared" si="49"/>
        <v>0.9914114</v>
      </c>
    </row>
    <row r="567" spans="1:6" ht="13.5">
      <c r="A567" s="1" t="s">
        <v>113</v>
      </c>
      <c r="B567" s="2">
        <f t="shared" si="45"/>
        <v>39145</v>
      </c>
      <c r="C567" s="12">
        <f t="shared" si="46"/>
        <v>0.06631375227686703</v>
      </c>
      <c r="D567" s="10">
        <f t="shared" si="47"/>
        <v>162.99069894444443</v>
      </c>
      <c r="E567" s="9">
        <f t="shared" si="48"/>
        <v>-0.00020730555555555555</v>
      </c>
      <c r="F567" s="8">
        <f t="shared" si="49"/>
        <v>0.99141148</v>
      </c>
    </row>
    <row r="568" spans="1:6" ht="13.5">
      <c r="A568" s="1" t="s">
        <v>114</v>
      </c>
      <c r="B568" s="2">
        <f t="shared" si="45"/>
        <v>39145</v>
      </c>
      <c r="C568" s="12">
        <f t="shared" si="46"/>
        <v>0.06666666666666667</v>
      </c>
      <c r="D568" s="10">
        <f t="shared" si="47"/>
        <v>162.99104691666668</v>
      </c>
      <c r="E568" s="9">
        <f t="shared" si="48"/>
        <v>-0.00020730555555555555</v>
      </c>
      <c r="F568" s="8">
        <f t="shared" si="49"/>
        <v>0.99141157</v>
      </c>
    </row>
    <row r="569" spans="1:6" ht="13.5">
      <c r="A569" s="1" t="s">
        <v>115</v>
      </c>
      <c r="B569" s="2">
        <f t="shared" si="45"/>
        <v>39145</v>
      </c>
      <c r="C569" s="12">
        <f t="shared" si="46"/>
        <v>0.06700819672131147</v>
      </c>
      <c r="D569" s="10">
        <f t="shared" si="47"/>
        <v>162.99139488888892</v>
      </c>
      <c r="E569" s="9">
        <f t="shared" si="48"/>
        <v>-0.00020727777777777777</v>
      </c>
      <c r="F569" s="8">
        <f t="shared" si="49"/>
        <v>0.99141166</v>
      </c>
    </row>
    <row r="570" spans="1:6" ht="13.5">
      <c r="A570" s="1" t="s">
        <v>116</v>
      </c>
      <c r="B570" s="2">
        <f t="shared" si="45"/>
        <v>39145</v>
      </c>
      <c r="C570" s="12">
        <f t="shared" si="46"/>
        <v>0.06736111111111111</v>
      </c>
      <c r="D570" s="10">
        <f t="shared" si="47"/>
        <v>162.9917428888889</v>
      </c>
      <c r="E570" s="9">
        <f t="shared" si="48"/>
        <v>-0.00020725</v>
      </c>
      <c r="F570" s="8">
        <f t="shared" si="49"/>
        <v>0.99141174</v>
      </c>
    </row>
    <row r="571" spans="1:6" ht="13.5">
      <c r="A571" s="1" t="s">
        <v>117</v>
      </c>
      <c r="B571" s="2">
        <f t="shared" si="45"/>
        <v>39145</v>
      </c>
      <c r="C571" s="12">
        <f t="shared" si="46"/>
        <v>0.06770264116575592</v>
      </c>
      <c r="D571" s="10">
        <f t="shared" si="47"/>
        <v>162.99209086111114</v>
      </c>
      <c r="E571" s="9">
        <f t="shared" si="48"/>
        <v>-0.00020725</v>
      </c>
      <c r="F571" s="8">
        <f t="shared" si="49"/>
        <v>0.99141183</v>
      </c>
    </row>
    <row r="572" spans="1:6" ht="13.5">
      <c r="A572" s="1" t="s">
        <v>118</v>
      </c>
      <c r="B572" s="2">
        <f t="shared" si="45"/>
        <v>39145</v>
      </c>
      <c r="C572" s="12">
        <f t="shared" si="46"/>
        <v>0.06805555555555555</v>
      </c>
      <c r="D572" s="10">
        <f t="shared" si="47"/>
        <v>162.99243883333332</v>
      </c>
      <c r="E572" s="9">
        <f t="shared" si="48"/>
        <v>-0.00020722222222222222</v>
      </c>
      <c r="F572" s="8">
        <f t="shared" si="49"/>
        <v>0.99141192</v>
      </c>
    </row>
    <row r="573" spans="1:6" ht="13.5">
      <c r="A573" s="1" t="s">
        <v>119</v>
      </c>
      <c r="B573" s="2">
        <f t="shared" si="45"/>
        <v>39145</v>
      </c>
      <c r="C573" s="12">
        <f t="shared" si="46"/>
        <v>0.06839708561020036</v>
      </c>
      <c r="D573" s="10">
        <f t="shared" si="47"/>
        <v>162.99278683333335</v>
      </c>
      <c r="E573" s="9">
        <f t="shared" si="48"/>
        <v>-0.00020719444444444445</v>
      </c>
      <c r="F573" s="8">
        <f t="shared" si="49"/>
        <v>0.991412</v>
      </c>
    </row>
    <row r="574" spans="1:6" ht="13.5">
      <c r="A574" s="1" t="s">
        <v>120</v>
      </c>
      <c r="B574" s="2">
        <f t="shared" si="45"/>
        <v>39145</v>
      </c>
      <c r="C574" s="12">
        <f t="shared" si="46"/>
        <v>0.06874999999999999</v>
      </c>
      <c r="D574" s="10">
        <f t="shared" si="47"/>
        <v>162.9931348055556</v>
      </c>
      <c r="E574" s="9">
        <f t="shared" si="48"/>
        <v>-0.00020719444444444445</v>
      </c>
      <c r="F574" s="8">
        <f t="shared" si="49"/>
        <v>0.99141209</v>
      </c>
    </row>
    <row r="575" spans="1:6" ht="13.5">
      <c r="A575" s="1" t="s">
        <v>121</v>
      </c>
      <c r="B575" s="2">
        <f t="shared" si="45"/>
        <v>39145</v>
      </c>
      <c r="C575" s="12">
        <f t="shared" si="46"/>
        <v>0.0690915300546448</v>
      </c>
      <c r="D575" s="10">
        <f t="shared" si="47"/>
        <v>162.99348277777779</v>
      </c>
      <c r="E575" s="9">
        <f t="shared" si="48"/>
        <v>-0.00020716666666666667</v>
      </c>
      <c r="F575" s="8">
        <f t="shared" si="49"/>
        <v>0.99141218</v>
      </c>
    </row>
    <row r="576" spans="1:6" ht="13.5">
      <c r="A576" s="1" t="s">
        <v>122</v>
      </c>
      <c r="B576" s="2">
        <f t="shared" si="45"/>
        <v>39145</v>
      </c>
      <c r="C576" s="12">
        <f t="shared" si="46"/>
        <v>0.06944444444444443</v>
      </c>
      <c r="D576" s="10">
        <f t="shared" si="47"/>
        <v>162.99383075000003</v>
      </c>
      <c r="E576" s="9">
        <f t="shared" si="48"/>
        <v>-0.0002071388888888889</v>
      </c>
      <c r="F576" s="8">
        <f t="shared" si="49"/>
        <v>0.99141226</v>
      </c>
    </row>
    <row r="577" spans="1:6" ht="13.5">
      <c r="A577" s="1" t="s">
        <v>123</v>
      </c>
      <c r="B577" s="2">
        <f t="shared" si="45"/>
        <v>39145</v>
      </c>
      <c r="C577" s="12">
        <f t="shared" si="46"/>
        <v>0.06978597449908924</v>
      </c>
      <c r="D577" s="10">
        <f t="shared" si="47"/>
        <v>162.99417875</v>
      </c>
      <c r="E577" s="9">
        <f t="shared" si="48"/>
        <v>-0.0002071388888888889</v>
      </c>
      <c r="F577" s="8">
        <f t="shared" si="49"/>
        <v>0.99141235</v>
      </c>
    </row>
    <row r="578" spans="1:6" ht="13.5">
      <c r="A578" s="1" t="s">
        <v>124</v>
      </c>
      <c r="B578" s="2">
        <f t="shared" si="45"/>
        <v>39145</v>
      </c>
      <c r="C578" s="12">
        <f t="shared" si="46"/>
        <v>0.07013888888888889</v>
      </c>
      <c r="D578" s="10">
        <f t="shared" si="47"/>
        <v>162.99452672222225</v>
      </c>
      <c r="E578" s="9">
        <f t="shared" si="48"/>
        <v>-0.00020711111111111112</v>
      </c>
      <c r="F578" s="8">
        <f t="shared" si="49"/>
        <v>0.99141243</v>
      </c>
    </row>
    <row r="579" spans="1:6" ht="13.5">
      <c r="A579" s="1" t="s">
        <v>125</v>
      </c>
      <c r="B579" s="2">
        <f t="shared" si="45"/>
        <v>39145</v>
      </c>
      <c r="C579" s="12">
        <f t="shared" si="46"/>
        <v>0.0704804189435337</v>
      </c>
      <c r="D579" s="10">
        <f t="shared" si="47"/>
        <v>162.99487469444443</v>
      </c>
      <c r="E579" s="9">
        <f t="shared" si="48"/>
        <v>-0.00020708333333333334</v>
      </c>
      <c r="F579" s="8">
        <f t="shared" si="49"/>
        <v>0.99141252</v>
      </c>
    </row>
    <row r="580" spans="1:6" ht="13.5">
      <c r="A580" s="1" t="s">
        <v>126</v>
      </c>
      <c r="B580" s="2">
        <f t="shared" si="45"/>
        <v>39145</v>
      </c>
      <c r="C580" s="12">
        <f t="shared" si="46"/>
        <v>0.07083333333333333</v>
      </c>
      <c r="D580" s="10">
        <f t="shared" si="47"/>
        <v>162.99522266666668</v>
      </c>
      <c r="E580" s="9">
        <f t="shared" si="48"/>
        <v>-0.00020708333333333334</v>
      </c>
      <c r="F580" s="8">
        <f t="shared" si="49"/>
        <v>0.99141261</v>
      </c>
    </row>
    <row r="581" spans="1:6" ht="13.5">
      <c r="A581" s="1" t="s">
        <v>127</v>
      </c>
      <c r="B581" s="2">
        <f t="shared" si="45"/>
        <v>39145</v>
      </c>
      <c r="C581" s="12">
        <f t="shared" si="46"/>
        <v>0.07117486338797814</v>
      </c>
      <c r="D581" s="10">
        <f t="shared" si="47"/>
        <v>162.9955706666667</v>
      </c>
      <c r="E581" s="9">
        <f t="shared" si="48"/>
        <v>-0.00020705555555555554</v>
      </c>
      <c r="F581" s="8">
        <f t="shared" si="49"/>
        <v>0.99141269</v>
      </c>
    </row>
    <row r="582" spans="1:6" ht="13.5">
      <c r="A582" s="1" t="s">
        <v>128</v>
      </c>
      <c r="B582" s="2">
        <f t="shared" si="45"/>
        <v>39145</v>
      </c>
      <c r="C582" s="12">
        <f t="shared" si="46"/>
        <v>0.07152777777777779</v>
      </c>
      <c r="D582" s="10">
        <f t="shared" si="47"/>
        <v>162.9959186388889</v>
      </c>
      <c r="E582" s="9">
        <f t="shared" si="48"/>
        <v>-0.00020702777777777777</v>
      </c>
      <c r="F582" s="8">
        <f t="shared" si="49"/>
        <v>0.99141278</v>
      </c>
    </row>
    <row r="583" spans="1:6" ht="13.5">
      <c r="A583" s="1" t="s">
        <v>409</v>
      </c>
      <c r="B583" s="2">
        <f t="shared" si="45"/>
        <v>39145</v>
      </c>
      <c r="C583" s="12">
        <f t="shared" si="46"/>
        <v>0.07186930783242258</v>
      </c>
      <c r="D583" s="10">
        <f t="shared" si="47"/>
        <v>162.99626661111114</v>
      </c>
      <c r="E583" s="9">
        <f t="shared" si="48"/>
        <v>-0.00020702777777777777</v>
      </c>
      <c r="F583" s="8">
        <f t="shared" si="49"/>
        <v>0.99141287</v>
      </c>
    </row>
    <row r="584" spans="1:6" ht="13.5">
      <c r="A584" s="1" t="s">
        <v>410</v>
      </c>
      <c r="B584" s="2">
        <f t="shared" si="45"/>
        <v>39145</v>
      </c>
      <c r="C584" s="12">
        <f t="shared" si="46"/>
        <v>0.07222222222222223</v>
      </c>
      <c r="D584" s="10">
        <f t="shared" si="47"/>
        <v>162.9966146111111</v>
      </c>
      <c r="E584" s="9">
        <f t="shared" si="48"/>
        <v>-0.000207</v>
      </c>
      <c r="F584" s="8">
        <f t="shared" si="49"/>
        <v>0.99141295</v>
      </c>
    </row>
    <row r="585" spans="1:6" ht="13.5">
      <c r="A585" s="1" t="s">
        <v>411</v>
      </c>
      <c r="B585" s="2">
        <f t="shared" si="45"/>
        <v>39145</v>
      </c>
      <c r="C585" s="12">
        <f t="shared" si="46"/>
        <v>0.07256375227686702</v>
      </c>
      <c r="D585" s="10">
        <f t="shared" si="47"/>
        <v>162.99696258333336</v>
      </c>
      <c r="E585" s="9">
        <f t="shared" si="48"/>
        <v>-0.00020697222222222221</v>
      </c>
      <c r="F585" s="8">
        <f t="shared" si="49"/>
        <v>0.99141304</v>
      </c>
    </row>
    <row r="586" spans="1:6" ht="13.5">
      <c r="A586" s="1" t="s">
        <v>412</v>
      </c>
      <c r="B586" s="2">
        <f t="shared" si="45"/>
        <v>39145</v>
      </c>
      <c r="C586" s="12">
        <f t="shared" si="46"/>
        <v>0.07291666666666667</v>
      </c>
      <c r="D586" s="10">
        <f t="shared" si="47"/>
        <v>162.99731055555554</v>
      </c>
      <c r="E586" s="9">
        <f t="shared" si="48"/>
        <v>-0.00020697222222222221</v>
      </c>
      <c r="F586" s="8">
        <f t="shared" si="49"/>
        <v>0.99141313</v>
      </c>
    </row>
    <row r="587" spans="1:6" ht="13.5">
      <c r="A587" s="1" t="s">
        <v>413</v>
      </c>
      <c r="B587" s="2">
        <f t="shared" si="45"/>
        <v>39145</v>
      </c>
      <c r="C587" s="12">
        <f t="shared" si="46"/>
        <v>0.07325819672131147</v>
      </c>
      <c r="D587" s="10">
        <f t="shared" si="47"/>
        <v>162.9976585277778</v>
      </c>
      <c r="E587" s="9">
        <f t="shared" si="48"/>
        <v>-0.00020694444444444444</v>
      </c>
      <c r="F587" s="8">
        <f t="shared" si="49"/>
        <v>0.99141321</v>
      </c>
    </row>
    <row r="588" spans="1:6" ht="13.5">
      <c r="A588" s="1" t="s">
        <v>414</v>
      </c>
      <c r="B588" s="2">
        <f t="shared" si="45"/>
        <v>39145</v>
      </c>
      <c r="C588" s="12">
        <f t="shared" si="46"/>
        <v>0.07361111111111111</v>
      </c>
      <c r="D588" s="10">
        <f t="shared" si="47"/>
        <v>162.99800652777782</v>
      </c>
      <c r="E588" s="9">
        <f t="shared" si="48"/>
        <v>-0.00020691666666666666</v>
      </c>
      <c r="F588" s="8">
        <f t="shared" si="49"/>
        <v>0.9914133</v>
      </c>
    </row>
    <row r="589" spans="1:6" ht="13.5">
      <c r="A589" s="1" t="s">
        <v>415</v>
      </c>
      <c r="B589" s="2">
        <f t="shared" si="45"/>
        <v>39145</v>
      </c>
      <c r="C589" s="12">
        <f t="shared" si="46"/>
        <v>0.07395264116575591</v>
      </c>
      <c r="D589" s="10">
        <f t="shared" si="47"/>
        <v>162.9983545</v>
      </c>
      <c r="E589" s="9">
        <f t="shared" si="48"/>
        <v>-0.00020691666666666666</v>
      </c>
      <c r="F589" s="8">
        <f t="shared" si="49"/>
        <v>0.99141339</v>
      </c>
    </row>
    <row r="590" spans="1:6" ht="13.5">
      <c r="A590" s="1" t="s">
        <v>416</v>
      </c>
      <c r="B590" s="2">
        <f t="shared" si="45"/>
        <v>39145</v>
      </c>
      <c r="C590" s="12">
        <f t="shared" si="46"/>
        <v>0.07430555555555556</v>
      </c>
      <c r="D590" s="10">
        <f t="shared" si="47"/>
        <v>162.99870247222225</v>
      </c>
      <c r="E590" s="9">
        <f t="shared" si="48"/>
        <v>-0.0002068888888888889</v>
      </c>
      <c r="F590" s="8">
        <f t="shared" si="49"/>
        <v>0.99141347</v>
      </c>
    </row>
    <row r="591" spans="1:6" ht="13.5">
      <c r="A591" s="1" t="s">
        <v>417</v>
      </c>
      <c r="B591" s="2">
        <f t="shared" si="45"/>
        <v>39145</v>
      </c>
      <c r="C591" s="12">
        <f t="shared" si="46"/>
        <v>0.07464708561020035</v>
      </c>
      <c r="D591" s="10">
        <f t="shared" si="47"/>
        <v>162.99905044444444</v>
      </c>
      <c r="E591" s="9">
        <f t="shared" si="48"/>
        <v>-0.0002068888888888889</v>
      </c>
      <c r="F591" s="8">
        <f t="shared" si="49"/>
        <v>0.99141356</v>
      </c>
    </row>
    <row r="592" spans="1:6" ht="13.5">
      <c r="A592" s="1" t="s">
        <v>418</v>
      </c>
      <c r="B592" s="2">
        <f t="shared" si="45"/>
        <v>39145</v>
      </c>
      <c r="C592" s="12">
        <f t="shared" si="46"/>
        <v>0.075</v>
      </c>
      <c r="D592" s="10">
        <f t="shared" si="47"/>
        <v>162.99939844444447</v>
      </c>
      <c r="E592" s="9">
        <f t="shared" si="48"/>
        <v>-0.0002068611111111111</v>
      </c>
      <c r="F592" s="8">
        <f t="shared" si="49"/>
        <v>0.99141364</v>
      </c>
    </row>
    <row r="593" spans="1:6" ht="13.5">
      <c r="A593" s="1" t="s">
        <v>419</v>
      </c>
      <c r="B593" s="2">
        <f t="shared" si="45"/>
        <v>39145</v>
      </c>
      <c r="C593" s="12">
        <f t="shared" si="46"/>
        <v>0.0753415300546448</v>
      </c>
      <c r="D593" s="10">
        <f t="shared" si="47"/>
        <v>162.9997464166667</v>
      </c>
      <c r="E593" s="9">
        <f t="shared" si="48"/>
        <v>-0.00020683333333333334</v>
      </c>
      <c r="F593" s="8">
        <f t="shared" si="49"/>
        <v>0.99141373</v>
      </c>
    </row>
    <row r="594" spans="1:6" ht="13.5">
      <c r="A594" s="1" t="s">
        <v>420</v>
      </c>
      <c r="B594" s="2">
        <f t="shared" si="45"/>
        <v>39145</v>
      </c>
      <c r="C594" s="12">
        <f t="shared" si="46"/>
        <v>0.07569444444444444</v>
      </c>
      <c r="D594" s="10">
        <f t="shared" si="47"/>
        <v>163.0000943888889</v>
      </c>
      <c r="E594" s="9">
        <f t="shared" si="48"/>
        <v>-0.00020683333333333334</v>
      </c>
      <c r="F594" s="8">
        <f t="shared" si="49"/>
        <v>0.99141382</v>
      </c>
    </row>
    <row r="595" spans="1:6" ht="13.5">
      <c r="A595" s="1" t="s">
        <v>421</v>
      </c>
      <c r="B595" s="2">
        <f t="shared" si="45"/>
        <v>39145</v>
      </c>
      <c r="C595" s="12">
        <f t="shared" si="46"/>
        <v>0.07603597449908925</v>
      </c>
      <c r="D595" s="10">
        <f t="shared" si="47"/>
        <v>163.00044236111108</v>
      </c>
      <c r="E595" s="9">
        <f t="shared" si="48"/>
        <v>-0.00020680555555555556</v>
      </c>
      <c r="F595" s="8">
        <f t="shared" si="49"/>
        <v>0.9914139</v>
      </c>
    </row>
    <row r="596" spans="1:6" ht="13.5">
      <c r="A596" s="1" t="s">
        <v>422</v>
      </c>
      <c r="B596" s="2">
        <f t="shared" si="45"/>
        <v>39145</v>
      </c>
      <c r="C596" s="12">
        <f t="shared" si="46"/>
        <v>0.0763888888888889</v>
      </c>
      <c r="D596" s="10">
        <f t="shared" si="47"/>
        <v>163.00079036111111</v>
      </c>
      <c r="E596" s="9">
        <f t="shared" si="48"/>
        <v>-0.00020677777777777776</v>
      </c>
      <c r="F596" s="8">
        <f t="shared" si="49"/>
        <v>0.99141399</v>
      </c>
    </row>
    <row r="597" spans="1:6" ht="13.5">
      <c r="A597" s="1" t="s">
        <v>423</v>
      </c>
      <c r="B597" s="2">
        <f t="shared" si="45"/>
        <v>39145</v>
      </c>
      <c r="C597" s="12">
        <f t="shared" si="46"/>
        <v>0.0767304189435337</v>
      </c>
      <c r="D597" s="10">
        <f t="shared" si="47"/>
        <v>163.00113833333336</v>
      </c>
      <c r="E597" s="9">
        <f t="shared" si="48"/>
        <v>-0.00020677777777777776</v>
      </c>
      <c r="F597" s="8">
        <f t="shared" si="49"/>
        <v>0.99141408</v>
      </c>
    </row>
    <row r="598" spans="1:6" ht="13.5">
      <c r="A598" s="1" t="s">
        <v>424</v>
      </c>
      <c r="B598" s="2">
        <f t="shared" si="45"/>
        <v>39145</v>
      </c>
      <c r="C598" s="12">
        <f t="shared" si="46"/>
        <v>0.07708333333333334</v>
      </c>
      <c r="D598" s="10">
        <f t="shared" si="47"/>
        <v>163.00148630555555</v>
      </c>
      <c r="E598" s="9">
        <f t="shared" si="48"/>
        <v>-0.00020674999999999998</v>
      </c>
      <c r="F598" s="8">
        <f t="shared" si="49"/>
        <v>0.99141416</v>
      </c>
    </row>
    <row r="599" spans="1:6" ht="13.5">
      <c r="A599" s="1" t="s">
        <v>425</v>
      </c>
      <c r="B599" s="2">
        <f t="shared" si="45"/>
        <v>39145</v>
      </c>
      <c r="C599" s="12">
        <f t="shared" si="46"/>
        <v>0.07742486338797815</v>
      </c>
      <c r="D599" s="10">
        <f t="shared" si="47"/>
        <v>163.0018342777778</v>
      </c>
      <c r="E599" s="9">
        <f t="shared" si="48"/>
        <v>-0.0002067222222222222</v>
      </c>
      <c r="F599" s="8">
        <f t="shared" si="49"/>
        <v>0.99141425</v>
      </c>
    </row>
    <row r="600" spans="1:6" ht="13.5">
      <c r="A600" s="1" t="s">
        <v>426</v>
      </c>
      <c r="B600" s="2">
        <f t="shared" si="45"/>
        <v>39145</v>
      </c>
      <c r="C600" s="12">
        <f t="shared" si="46"/>
        <v>0.07777777777777778</v>
      </c>
      <c r="D600" s="10">
        <f t="shared" si="47"/>
        <v>163.00218227777776</v>
      </c>
      <c r="E600" s="9">
        <f t="shared" si="48"/>
        <v>-0.0002067222222222222</v>
      </c>
      <c r="F600" s="8">
        <f t="shared" si="49"/>
        <v>0.99141434</v>
      </c>
    </row>
    <row r="601" spans="1:6" ht="13.5">
      <c r="A601" s="1" t="s">
        <v>427</v>
      </c>
      <c r="B601" s="2">
        <f aca="true" t="shared" si="50" ref="B601:B616">DATE(FIXED(MID(A601,9,4)),FIXED(MID(A601,4,3)),FIXED(MID(A601,1,3)))</f>
        <v>39145</v>
      </c>
      <c r="C601" s="12">
        <f aca="true" t="shared" si="51" ref="C601:C616">(VALUE(MID(A601,14,2))+VALUE(MID(A601,17,2))/60+VALUE(MID(A601,20,5))/3660)/24</f>
        <v>0.07811930783242259</v>
      </c>
      <c r="D601" s="10">
        <f aca="true" t="shared" si="52" ref="D601:D616">VALUE(MID(A601,27,3))+VALUE(MID(A601,31,2))/60+VALUE(MID(A601,34,7))/3600-180</f>
        <v>163.00253025</v>
      </c>
      <c r="E601" s="9">
        <f aca="true" t="shared" si="53" ref="E601:E616">-((VALUE(MID(A601,44,2))+VALUE(MID(A601,47,2))/60+VALUE(MID(A601,50,7))/3600)*(IF(MID(A601,43,1)="-",-1,1)))</f>
        <v>-0.00020669444444444443</v>
      </c>
      <c r="F601" s="8">
        <f aca="true" t="shared" si="54" ref="F601:F616">VALUE(MID(A601,60,11))</f>
        <v>0.99141442</v>
      </c>
    </row>
    <row r="602" spans="1:6" ht="13.5">
      <c r="A602" s="1" t="s">
        <v>428</v>
      </c>
      <c r="B602" s="2">
        <f t="shared" si="50"/>
        <v>39145</v>
      </c>
      <c r="C602" s="12">
        <f t="shared" si="51"/>
        <v>0.07847222222222222</v>
      </c>
      <c r="D602" s="10">
        <f t="shared" si="52"/>
        <v>163.00287822222225</v>
      </c>
      <c r="E602" s="9">
        <f t="shared" si="53"/>
        <v>-0.00020666666666666666</v>
      </c>
      <c r="F602" s="8">
        <f t="shared" si="54"/>
        <v>0.99141451</v>
      </c>
    </row>
    <row r="603" spans="1:6" ht="13.5">
      <c r="A603" s="1" t="s">
        <v>429</v>
      </c>
      <c r="B603" s="2">
        <f t="shared" si="50"/>
        <v>39145</v>
      </c>
      <c r="C603" s="12">
        <f t="shared" si="51"/>
        <v>0.07881375227686703</v>
      </c>
      <c r="D603" s="10">
        <f t="shared" si="52"/>
        <v>163.00322619444444</v>
      </c>
      <c r="E603" s="9">
        <f t="shared" si="53"/>
        <v>-0.00020666666666666666</v>
      </c>
      <c r="F603" s="8">
        <f t="shared" si="54"/>
        <v>0.9914146</v>
      </c>
    </row>
    <row r="604" spans="1:6" ht="13.5">
      <c r="A604" s="1" t="s">
        <v>430</v>
      </c>
      <c r="B604" s="2">
        <f t="shared" si="50"/>
        <v>39145</v>
      </c>
      <c r="C604" s="12">
        <f t="shared" si="51"/>
        <v>0.07916666666666666</v>
      </c>
      <c r="D604" s="10">
        <f t="shared" si="52"/>
        <v>163.00357419444447</v>
      </c>
      <c r="E604" s="9">
        <f t="shared" si="53"/>
        <v>-0.00020663888888888888</v>
      </c>
      <c r="F604" s="8">
        <f t="shared" si="54"/>
        <v>0.99141468</v>
      </c>
    </row>
    <row r="605" spans="1:6" ht="13.5">
      <c r="A605" s="1" t="s">
        <v>431</v>
      </c>
      <c r="B605" s="2">
        <f t="shared" si="50"/>
        <v>39145</v>
      </c>
      <c r="C605" s="12">
        <f t="shared" si="51"/>
        <v>0.07950819672131147</v>
      </c>
      <c r="D605" s="10">
        <f t="shared" si="52"/>
        <v>163.00392216666665</v>
      </c>
      <c r="E605" s="9">
        <f t="shared" si="53"/>
        <v>-0.0002066111111111111</v>
      </c>
      <c r="F605" s="8">
        <f t="shared" si="54"/>
        <v>0.99141477</v>
      </c>
    </row>
    <row r="606" spans="1:6" ht="13.5">
      <c r="A606" s="1" t="s">
        <v>432</v>
      </c>
      <c r="B606" s="2">
        <f t="shared" si="50"/>
        <v>39145</v>
      </c>
      <c r="C606" s="12">
        <f t="shared" si="51"/>
        <v>0.0798611111111111</v>
      </c>
      <c r="D606" s="10">
        <f t="shared" si="52"/>
        <v>163.0042701388889</v>
      </c>
      <c r="E606" s="9">
        <f t="shared" si="53"/>
        <v>-0.0002066111111111111</v>
      </c>
      <c r="F606" s="8">
        <f t="shared" si="54"/>
        <v>0.99141485</v>
      </c>
    </row>
    <row r="607" spans="1:6" ht="13.5">
      <c r="A607" s="1" t="s">
        <v>433</v>
      </c>
      <c r="B607" s="2">
        <f t="shared" si="50"/>
        <v>39145</v>
      </c>
      <c r="C607" s="12">
        <f t="shared" si="51"/>
        <v>0.08020264116575591</v>
      </c>
      <c r="D607" s="10">
        <f t="shared" si="52"/>
        <v>163.00461811111109</v>
      </c>
      <c r="E607" s="9">
        <f t="shared" si="53"/>
        <v>-0.00020658333333333333</v>
      </c>
      <c r="F607" s="8">
        <f t="shared" si="54"/>
        <v>0.99141494</v>
      </c>
    </row>
    <row r="608" spans="1:6" ht="13.5">
      <c r="A608" s="1" t="s">
        <v>434</v>
      </c>
      <c r="B608" s="2">
        <f t="shared" si="50"/>
        <v>39145</v>
      </c>
      <c r="C608" s="12">
        <f t="shared" si="51"/>
        <v>0.08055555555555556</v>
      </c>
      <c r="D608" s="10">
        <f t="shared" si="52"/>
        <v>163.00496608333333</v>
      </c>
      <c r="E608" s="9">
        <f t="shared" si="53"/>
        <v>-0.00020655555555555556</v>
      </c>
      <c r="F608" s="8">
        <f t="shared" si="54"/>
        <v>0.99141503</v>
      </c>
    </row>
    <row r="609" spans="1:6" ht="13.5">
      <c r="A609" s="1" t="s">
        <v>435</v>
      </c>
      <c r="B609" s="2">
        <f t="shared" si="50"/>
        <v>39145</v>
      </c>
      <c r="C609" s="12">
        <f t="shared" si="51"/>
        <v>0.08089708561020036</v>
      </c>
      <c r="D609" s="10">
        <f t="shared" si="52"/>
        <v>163.00531408333336</v>
      </c>
      <c r="E609" s="9">
        <f t="shared" si="53"/>
        <v>-0.00020655555555555556</v>
      </c>
      <c r="F609" s="8">
        <f t="shared" si="54"/>
        <v>0.99141511</v>
      </c>
    </row>
    <row r="610" spans="1:6" ht="13.5">
      <c r="A610" s="1" t="s">
        <v>436</v>
      </c>
      <c r="B610" s="2">
        <f t="shared" si="50"/>
        <v>39145</v>
      </c>
      <c r="C610" s="12">
        <f t="shared" si="51"/>
        <v>0.08125</v>
      </c>
      <c r="D610" s="10">
        <f t="shared" si="52"/>
        <v>163.00566205555555</v>
      </c>
      <c r="E610" s="9">
        <f t="shared" si="53"/>
        <v>-0.00020652777777777778</v>
      </c>
      <c r="F610" s="8">
        <f t="shared" si="54"/>
        <v>0.9914152</v>
      </c>
    </row>
    <row r="611" spans="1:6" ht="13.5">
      <c r="A611" s="1" t="s">
        <v>437</v>
      </c>
      <c r="B611" s="2">
        <f t="shared" si="50"/>
        <v>39145</v>
      </c>
      <c r="C611" s="12">
        <f t="shared" si="51"/>
        <v>0.0815915300546448</v>
      </c>
      <c r="D611" s="10">
        <f t="shared" si="52"/>
        <v>163.0060100277778</v>
      </c>
      <c r="E611" s="9">
        <f t="shared" si="53"/>
        <v>-0.00020649999999999998</v>
      </c>
      <c r="F611" s="8">
        <f t="shared" si="54"/>
        <v>0.99141529</v>
      </c>
    </row>
    <row r="612" spans="1:6" ht="13.5">
      <c r="A612" s="1" t="s">
        <v>438</v>
      </c>
      <c r="B612" s="2">
        <f t="shared" si="50"/>
        <v>39145</v>
      </c>
      <c r="C612" s="12">
        <f t="shared" si="51"/>
        <v>0.08194444444444444</v>
      </c>
      <c r="D612" s="10">
        <f t="shared" si="52"/>
        <v>163.00635799999998</v>
      </c>
      <c r="E612" s="9">
        <f t="shared" si="53"/>
        <v>-0.00020649999999999998</v>
      </c>
      <c r="F612" s="8">
        <f t="shared" si="54"/>
        <v>0.99141537</v>
      </c>
    </row>
    <row r="613" spans="1:6" ht="13.5">
      <c r="A613" s="1" t="s">
        <v>439</v>
      </c>
      <c r="B613" s="2">
        <f t="shared" si="50"/>
        <v>39145</v>
      </c>
      <c r="C613" s="12">
        <f t="shared" si="51"/>
        <v>0.08228597449908925</v>
      </c>
      <c r="D613" s="10">
        <f t="shared" si="52"/>
        <v>163.00670597222222</v>
      </c>
      <c r="E613" s="9">
        <f t="shared" si="53"/>
        <v>-0.0002064722222222222</v>
      </c>
      <c r="F613" s="8">
        <f t="shared" si="54"/>
        <v>0.99141546</v>
      </c>
    </row>
    <row r="614" spans="1:6" ht="13.5">
      <c r="A614" s="1" t="s">
        <v>440</v>
      </c>
      <c r="B614" s="2">
        <f t="shared" si="50"/>
        <v>39145</v>
      </c>
      <c r="C614" s="12">
        <f t="shared" si="51"/>
        <v>0.08263888888888889</v>
      </c>
      <c r="D614" s="10">
        <f t="shared" si="52"/>
        <v>163.0070539722222</v>
      </c>
      <c r="E614" s="9">
        <f t="shared" si="53"/>
        <v>-0.0002064722222222222</v>
      </c>
      <c r="F614" s="8">
        <f t="shared" si="54"/>
        <v>0.99141555</v>
      </c>
    </row>
    <row r="615" spans="1:6" ht="13.5">
      <c r="A615" s="1" t="s">
        <v>441</v>
      </c>
      <c r="B615" s="2">
        <f t="shared" si="50"/>
        <v>39145</v>
      </c>
      <c r="C615" s="12">
        <f t="shared" si="51"/>
        <v>0.0829804189435337</v>
      </c>
      <c r="D615" s="10">
        <f t="shared" si="52"/>
        <v>163.00740194444444</v>
      </c>
      <c r="E615" s="9">
        <f t="shared" si="53"/>
        <v>-0.00020644444444444443</v>
      </c>
      <c r="F615" s="8">
        <f t="shared" si="54"/>
        <v>0.99141563</v>
      </c>
    </row>
    <row r="616" spans="1:6" ht="13.5">
      <c r="A616" s="1" t="s">
        <v>442</v>
      </c>
      <c r="B616" s="2">
        <f t="shared" si="50"/>
        <v>39145</v>
      </c>
      <c r="C616" s="12">
        <f t="shared" si="51"/>
        <v>0.08333333333333333</v>
      </c>
      <c r="D616" s="10">
        <f t="shared" si="52"/>
        <v>163.00774991666668</v>
      </c>
      <c r="E616" s="9">
        <f t="shared" si="53"/>
        <v>-0.00020641666666666665</v>
      </c>
      <c r="F616" s="8">
        <f t="shared" si="54"/>
        <v>0.99141572</v>
      </c>
    </row>
  </sheetData>
  <printOptions/>
  <pageMargins left="0.75" right="0.75" top="1" bottom="1" header="0.4921259845" footer="0.492125984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Observatoire de Lyon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sdc</dc:creator>
  <cp:keywords/>
  <dc:description/>
  <cp:lastModifiedBy>phm</cp:lastModifiedBy>
  <dcterms:created xsi:type="dcterms:W3CDTF">2006-09-05T09:42:10Z</dcterms:created>
  <dcterms:modified xsi:type="dcterms:W3CDTF">2007-02-27T15:24:09Z</dcterms:modified>
  <cp:category/>
  <cp:version/>
  <cp:contentType/>
  <cp:contentStatus/>
</cp:coreProperties>
</file>