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11235" activeTab="2"/>
  </bookViews>
  <sheets>
    <sheet name="calculs" sheetId="1" r:id="rId1"/>
    <sheet name="conjonctions" sheetId="2" r:id="rId2"/>
    <sheet name="Occultation" sheetId="3" r:id="rId3"/>
    <sheet name="Jupiter" sheetId="4" r:id="rId4"/>
    <sheet name="Lune" sheetId="5" r:id="rId5"/>
    <sheet name="Vénus" sheetId="6" r:id="rId6"/>
    <sheet name="conj_julune" sheetId="7" r:id="rId7"/>
  </sheets>
  <definedNames/>
  <calcPr fullCalcOnLoad="1"/>
</workbook>
</file>

<file path=xl/comments2.xml><?xml version="1.0" encoding="utf-8"?>
<comments xmlns="http://schemas.openxmlformats.org/spreadsheetml/2006/main">
  <authors>
    <author>phm</author>
  </authors>
  <commentList>
    <comment ref="K59" authorId="0">
      <text>
        <r>
          <rPr>
            <b/>
            <sz val="8"/>
            <rFont val="Tahoma"/>
            <family val="0"/>
          </rPr>
          <t>phm:</t>
        </r>
        <r>
          <rPr>
            <sz val="8"/>
            <rFont val="Tahoma"/>
            <family val="0"/>
          </rPr>
          <t xml:space="preserve">
</t>
        </r>
      </text>
    </comment>
    <comment ref="N59" authorId="0">
      <text>
        <r>
          <rPr>
            <b/>
            <sz val="8"/>
            <rFont val="Tahoma"/>
            <family val="0"/>
          </rPr>
          <t>phm:</t>
        </r>
        <r>
          <rPr>
            <sz val="8"/>
            <rFont val="Tahoma"/>
            <family val="0"/>
          </rPr>
          <t xml:space="preserve">
</t>
        </r>
      </text>
    </comment>
    <comment ref="Q59" authorId="0">
      <text>
        <r>
          <rPr>
            <b/>
            <sz val="8"/>
            <rFont val="Tahoma"/>
            <family val="0"/>
          </rPr>
          <t>phm: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phm</author>
  </authors>
  <commentList>
    <comment ref="I59" authorId="0">
      <text>
        <r>
          <rPr>
            <b/>
            <sz val="8"/>
            <rFont val="Tahoma"/>
            <family val="0"/>
          </rPr>
          <t>phm:</t>
        </r>
        <r>
          <rPr>
            <sz val="8"/>
            <rFont val="Tahoma"/>
            <family val="0"/>
          </rPr>
          <t xml:space="preserve">
</t>
        </r>
      </text>
    </comment>
    <comment ref="Y59" authorId="0">
      <text>
        <r>
          <rPr>
            <b/>
            <sz val="8"/>
            <rFont val="Tahoma"/>
            <family val="0"/>
          </rPr>
          <t>phm: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<sst xmlns="http://schemas.openxmlformats.org/spreadsheetml/2006/main" count="1137" uniqueCount="978">
  <si>
    <r>
      <t xml:space="preserve">  1 12  2008 17 31  0.00   2 53 21.37 -23 41 10.11   0.002698   -7.39  136.84    43.18</t>
    </r>
    <r>
      <rPr>
        <b/>
        <sz val="10"/>
        <rFont val="Arial Unicode MS"/>
        <family val="2"/>
      </rPr>
      <t xml:space="preserve"> </t>
    </r>
  </si>
  <si>
    <r>
      <t xml:space="preserve">  1 12  2008 17 32  0.00   2 54 19.97 -23 40 59.87   0.002698   -7.39  136.83    43.18</t>
    </r>
    <r>
      <rPr>
        <b/>
        <sz val="10"/>
        <rFont val="Arial Unicode MS"/>
        <family val="2"/>
      </rPr>
      <t xml:space="preserve"> </t>
    </r>
  </si>
  <si>
    <r>
      <t xml:space="preserve">  1 12  2008 17 33  0.00   2 55 18.56 -23 40 49.63   0.002698   -7.39  136.83    43.19</t>
    </r>
    <r>
      <rPr>
        <b/>
        <sz val="10"/>
        <rFont val="Arial Unicode MS"/>
        <family val="2"/>
      </rPr>
      <t xml:space="preserve"> </t>
    </r>
  </si>
  <si>
    <r>
      <t xml:space="preserve">  1 12  2008 17 34  0.00   2 56 17.15 -23 40 39.37   0.002698   -7.39  136.82    43.19</t>
    </r>
    <r>
      <rPr>
        <b/>
        <sz val="10"/>
        <rFont val="Arial Unicode MS"/>
        <family val="2"/>
      </rPr>
      <t xml:space="preserve"> </t>
    </r>
  </si>
  <si>
    <r>
      <t xml:space="preserve">  1 12  2008 17 35  0.00   2 57 15.74 -23 40 29.10   0.002699   -7.39  136.82    43.20</t>
    </r>
    <r>
      <rPr>
        <b/>
        <sz val="10"/>
        <rFont val="Arial Unicode MS"/>
        <family val="2"/>
      </rPr>
      <t xml:space="preserve"> </t>
    </r>
  </si>
  <si>
    <r>
      <t xml:space="preserve">  1 12  2008 17 36  0.00   2 58 14.33 -23 40 18.82   0.002699   -7.39  136.81    43.20</t>
    </r>
    <r>
      <rPr>
        <b/>
        <sz val="10"/>
        <rFont val="Arial Unicode MS"/>
        <family val="2"/>
      </rPr>
      <t xml:space="preserve"> </t>
    </r>
  </si>
  <si>
    <r>
      <t xml:space="preserve">  1 12  2008 17 37  0.00   2 59 12.92 -23 40  8.52   0.002699   -7.39  136.81    43.21</t>
    </r>
    <r>
      <rPr>
        <b/>
        <sz val="10"/>
        <rFont val="Arial Unicode MS"/>
        <family val="2"/>
      </rPr>
      <t xml:space="preserve"> </t>
    </r>
  </si>
  <si>
    <r>
      <t xml:space="preserve">  1 12  2008 17 38  0.00   3  0 11.50 -23 39 58.21   0.002699   -7.39  136.80    43.22</t>
    </r>
    <r>
      <rPr>
        <b/>
        <sz val="10"/>
        <rFont val="Arial Unicode MS"/>
        <family val="2"/>
      </rPr>
      <t xml:space="preserve"> </t>
    </r>
  </si>
  <si>
    <r>
      <t xml:space="preserve">  1 12  2008 17 39  0.00   3  1 10.08 -23 39 47.89   0.002699   -7.39  136.79    43.22</t>
    </r>
    <r>
      <rPr>
        <b/>
        <sz val="10"/>
        <rFont val="Arial Unicode MS"/>
        <family val="2"/>
      </rPr>
      <t xml:space="preserve"> </t>
    </r>
  </si>
  <si>
    <r>
      <t xml:space="preserve">  1 12  2008 17 40  0.00   3  2  8.66 -23 39 37.56   0.002699   -7.39  136.79    43.23</t>
    </r>
    <r>
      <rPr>
        <b/>
        <sz val="10"/>
        <rFont val="Arial Unicode MS"/>
        <family val="2"/>
      </rPr>
      <t xml:space="preserve"> </t>
    </r>
  </si>
  <si>
    <r>
      <t xml:space="preserve">  1 12  2008 17 41  0.00   3  3  7.24 -23 39 27.21   0.002699   -7.39  136.78    43.23</t>
    </r>
    <r>
      <rPr>
        <b/>
        <sz val="10"/>
        <rFont val="Arial Unicode MS"/>
        <family val="2"/>
      </rPr>
      <t xml:space="preserve"> </t>
    </r>
  </si>
  <si>
    <r>
      <t xml:space="preserve">  1 12  2008 17 42  0.00   3  4  5.81 -23 39 16.85   0.002699   -7.39  136.78    43.24</t>
    </r>
    <r>
      <rPr>
        <b/>
        <sz val="10"/>
        <rFont val="Arial Unicode MS"/>
        <family val="2"/>
      </rPr>
      <t xml:space="preserve"> </t>
    </r>
  </si>
  <si>
    <r>
      <t xml:space="preserve">  1 12  2008 17 43  0.00   3  5  4.38 -23 39  6.48   0.002699   -7.39  136.77    43.24</t>
    </r>
    <r>
      <rPr>
        <b/>
        <sz val="10"/>
        <rFont val="Arial Unicode MS"/>
        <family val="2"/>
      </rPr>
      <t xml:space="preserve"> </t>
    </r>
  </si>
  <si>
    <r>
      <t xml:space="preserve">  1 12  2008 17 44  0.00   3  6  2.95 -23 38 56.09   0.002699   -7.39  136.77    43.25</t>
    </r>
    <r>
      <rPr>
        <b/>
        <sz val="10"/>
        <rFont val="Arial Unicode MS"/>
        <family val="2"/>
      </rPr>
      <t xml:space="preserve"> </t>
    </r>
  </si>
  <si>
    <r>
      <t xml:space="preserve">  1 12  2008 17 45  0.00   3  7  1.52 -23 38 45.69   0.002699   -7.39  136.76    43.26</t>
    </r>
    <r>
      <rPr>
        <b/>
        <sz val="10"/>
        <rFont val="Arial Unicode MS"/>
        <family val="2"/>
      </rPr>
      <t xml:space="preserve"> </t>
    </r>
  </si>
  <si>
    <r>
      <t xml:space="preserve">  1 12  2008 17 46  0.00   3  8  0.09 -23 38 35.28   0.002699   -7.40  136.75    43.26</t>
    </r>
    <r>
      <rPr>
        <b/>
        <sz val="10"/>
        <rFont val="Arial Unicode MS"/>
        <family val="2"/>
      </rPr>
      <t xml:space="preserve"> </t>
    </r>
  </si>
  <si>
    <r>
      <t xml:space="preserve">  1 12  2008 17 47  0.00   3  8 58.65 -23 38 24.86   0.002699   -7.40  136.75    43.27</t>
    </r>
    <r>
      <rPr>
        <b/>
        <sz val="10"/>
        <rFont val="Arial Unicode MS"/>
        <family val="2"/>
      </rPr>
      <t xml:space="preserve"> </t>
    </r>
  </si>
  <si>
    <r>
      <t xml:space="preserve">  1 12  2008 17 48  0.00   3  9 57.21 -23 38 14.43   0.002699   -7.40  136.74    43.27</t>
    </r>
    <r>
      <rPr>
        <b/>
        <sz val="10"/>
        <rFont val="Arial Unicode MS"/>
        <family val="2"/>
      </rPr>
      <t xml:space="preserve"> </t>
    </r>
  </si>
  <si>
    <r>
      <t xml:space="preserve">  1 12  2008 17 49  0.00   3 10 55.77 -23 38  3.98   0.002700   -7.40  136.74    43.28</t>
    </r>
    <r>
      <rPr>
        <b/>
        <sz val="10"/>
        <rFont val="Arial Unicode MS"/>
        <family val="2"/>
      </rPr>
      <t xml:space="preserve"> </t>
    </r>
  </si>
  <si>
    <r>
      <t xml:space="preserve">  1 12  2008 17 50  0.00   3 11 54.33 -23 37 53.52   0.002700   -7.40  136.73    43.28</t>
    </r>
    <r>
      <rPr>
        <b/>
        <sz val="10"/>
        <rFont val="Arial Unicode MS"/>
        <family val="2"/>
      </rPr>
      <t xml:space="preserve"> </t>
    </r>
  </si>
  <si>
    <r>
      <t xml:space="preserve">  1 12  2008 17 51  0.00   3 12 52.89 -23 37 43.05   0.002700   -7.40  136.73    43.29</t>
    </r>
    <r>
      <rPr>
        <b/>
        <sz val="10"/>
        <rFont val="Arial Unicode MS"/>
        <family val="2"/>
      </rPr>
      <t xml:space="preserve"> </t>
    </r>
  </si>
  <si>
    <r>
      <t xml:space="preserve">  1 12  2008 17 52  0.00   3 13 51.44 -23 37 32.57   0.002700   -7.40  136.72    43.30</t>
    </r>
    <r>
      <rPr>
        <b/>
        <sz val="10"/>
        <rFont val="Arial Unicode MS"/>
        <family val="2"/>
      </rPr>
      <t xml:space="preserve"> </t>
    </r>
  </si>
  <si>
    <r>
      <t xml:space="preserve">  1 12  2008 17 53  0.00   3 14 49.99 -23 37 22.08   0.002700   -7.40  136.71    43.30</t>
    </r>
    <r>
      <rPr>
        <b/>
        <sz val="10"/>
        <rFont val="Arial Unicode MS"/>
        <family val="2"/>
      </rPr>
      <t xml:space="preserve"> </t>
    </r>
  </si>
  <si>
    <r>
      <t xml:space="preserve">  1 12  2008 17 54  0.00   3 15 48.54 -23 37 11.57   0.002700   -7.40  136.71    43.31</t>
    </r>
    <r>
      <rPr>
        <b/>
        <sz val="10"/>
        <rFont val="Arial Unicode MS"/>
        <family val="2"/>
      </rPr>
      <t xml:space="preserve"> </t>
    </r>
  </si>
  <si>
    <r>
      <t xml:space="preserve">  1 12  2008 17 55  0.00   3 16 47.09 -23 37  1.05   0.002700   -7.40  136.70    43.31</t>
    </r>
    <r>
      <rPr>
        <b/>
        <sz val="10"/>
        <rFont val="Arial Unicode MS"/>
        <family val="2"/>
      </rPr>
      <t xml:space="preserve"> </t>
    </r>
  </si>
  <si>
    <r>
      <t xml:space="preserve">  1 12  2008 17 56  0.00   3 17 45.63 -23 36 50.52   0.002700   -7.40  136.70    43.32</t>
    </r>
    <r>
      <rPr>
        <b/>
        <sz val="10"/>
        <rFont val="Arial Unicode MS"/>
        <family val="2"/>
      </rPr>
      <t xml:space="preserve"> </t>
    </r>
  </si>
  <si>
    <r>
      <t xml:space="preserve">  1 12  2008 17 57  0.00   3 18 44.17 -23 36 39.98   0.002700   -7.40  136.69    43.32</t>
    </r>
    <r>
      <rPr>
        <b/>
        <sz val="10"/>
        <rFont val="Arial Unicode MS"/>
        <family val="2"/>
      </rPr>
      <t xml:space="preserve"> </t>
    </r>
  </si>
  <si>
    <r>
      <t xml:space="preserve">  1 12  2008 17 58  0.00   3 19 42.71 -23 36 29.42   0.002700   -7.40  136.69    43.33</t>
    </r>
    <r>
      <rPr>
        <b/>
        <sz val="10"/>
        <rFont val="Arial Unicode MS"/>
        <family val="2"/>
      </rPr>
      <t xml:space="preserve"> </t>
    </r>
  </si>
  <si>
    <r>
      <t xml:space="preserve">  1 12  2008 17 59  0.00   3 20 41.25 -23 36 18.86   0.002700   -7.40  136.68    43.34</t>
    </r>
    <r>
      <rPr>
        <b/>
        <sz val="10"/>
        <rFont val="Arial Unicode MS"/>
        <family val="2"/>
      </rPr>
      <t xml:space="preserve"> </t>
    </r>
  </si>
  <si>
    <r>
      <t xml:space="preserve">  1 12  2008 18  0  0.00   3 21 39.79 -23 36  8.28   0.002700   -7.40  136.67    43.34</t>
    </r>
    <r>
      <rPr>
        <b/>
        <sz val="10"/>
        <rFont val="Arial Unicode MS"/>
        <family val="2"/>
      </rPr>
      <t xml:space="preserve"> </t>
    </r>
  </si>
  <si>
    <r>
      <t xml:space="preserve">  1 12  2008 18  1  0.00   3 22 38.32 -23 35 57.69   0.002700   -7.40  136.67    43.35</t>
    </r>
    <r>
      <rPr>
        <b/>
        <sz val="10"/>
        <rFont val="Arial Unicode MS"/>
        <family val="2"/>
      </rPr>
      <t xml:space="preserve"> </t>
    </r>
  </si>
  <si>
    <r>
      <t xml:space="preserve">  1 12  2008 18  2  0.00   3 23 36.85 -23 35 47.09   0.002701   -7.40  136.66    43.35</t>
    </r>
    <r>
      <rPr>
        <b/>
        <sz val="10"/>
        <rFont val="Arial Unicode MS"/>
        <family val="2"/>
      </rPr>
      <t xml:space="preserve"> </t>
    </r>
  </si>
  <si>
    <r>
      <t xml:space="preserve">  1 12  2008 18  3  0.00   3 24 35.38 -23 35 36.48   0.002701   -7.40  136.66    43.36</t>
    </r>
    <r>
      <rPr>
        <b/>
        <sz val="10"/>
        <rFont val="Arial Unicode MS"/>
        <family val="2"/>
      </rPr>
      <t xml:space="preserve"> </t>
    </r>
  </si>
  <si>
    <r>
      <t xml:space="preserve">  1 12  2008 18  4  0.00   3 25 33.90 -23 35 25.86   0.002701   -7.40  136.65    43.37</t>
    </r>
    <r>
      <rPr>
        <b/>
        <sz val="10"/>
        <rFont val="Arial Unicode MS"/>
        <family val="2"/>
      </rPr>
      <t xml:space="preserve"> </t>
    </r>
  </si>
  <si>
    <r>
      <t xml:space="preserve">  1 12  2008 18  5  0.00   3 26 32.43 -23 35 15.23   0.002701   -7.40  136.64    43.37</t>
    </r>
    <r>
      <rPr>
        <b/>
        <sz val="10"/>
        <rFont val="Arial Unicode MS"/>
        <family val="2"/>
      </rPr>
      <t xml:space="preserve"> </t>
    </r>
  </si>
  <si>
    <r>
      <t xml:space="preserve">  1 12  2008 18  6  0.00   3 27 30.95 -23 35  4.58   0.002701   -7.40  136.64    43.38</t>
    </r>
    <r>
      <rPr>
        <b/>
        <sz val="10"/>
        <rFont val="Arial Unicode MS"/>
        <family val="2"/>
      </rPr>
      <t xml:space="preserve"> </t>
    </r>
  </si>
  <si>
    <r>
      <t xml:space="preserve">  1 12  2008 18  7  0.00   3 28 29.47 -23 34 53.93   0.002701   -7.40  136.63    43.38</t>
    </r>
    <r>
      <rPr>
        <b/>
        <sz val="10"/>
        <rFont val="Arial Unicode MS"/>
        <family val="2"/>
      </rPr>
      <t xml:space="preserve"> </t>
    </r>
  </si>
  <si>
    <r>
      <t xml:space="preserve">  1 12  2008 18  8  0.00   3 29 27.99 -23 34 43.26   0.002701   -7.40  136.63    43.39</t>
    </r>
    <r>
      <rPr>
        <b/>
        <sz val="10"/>
        <rFont val="Arial Unicode MS"/>
        <family val="2"/>
      </rPr>
      <t xml:space="preserve"> </t>
    </r>
  </si>
  <si>
    <r>
      <t xml:space="preserve">  1 12  2008 18  9  0.00   3 30 26.50 -23 34 32.58   0.002701   -7.40  136.62    43.40</t>
    </r>
    <r>
      <rPr>
        <b/>
        <sz val="10"/>
        <rFont val="Arial Unicode MS"/>
        <family val="2"/>
      </rPr>
      <t xml:space="preserve"> </t>
    </r>
  </si>
  <si>
    <r>
      <t xml:space="preserve">  1 12  2008 18 10  0.00   3 31 25.01 -23 34 21.89   0.002701   -7.40  136.61    43.40</t>
    </r>
    <r>
      <rPr>
        <b/>
        <sz val="10"/>
        <rFont val="Arial Unicode MS"/>
        <family val="2"/>
      </rPr>
      <t xml:space="preserve"> </t>
    </r>
  </si>
  <si>
    <r>
      <t xml:space="preserve">  1 12  2008 18 11  0.00   3 32 23.52 -23 34 11.19   0.002701   -7.41  136.61    43.41</t>
    </r>
    <r>
      <rPr>
        <b/>
        <sz val="10"/>
        <rFont val="Arial Unicode MS"/>
        <family val="2"/>
      </rPr>
      <t xml:space="preserve"> </t>
    </r>
  </si>
  <si>
    <r>
      <t xml:space="preserve">  1 12  2008 18 12  0.00   3 33 22.03 -23 34  0.48   0.002701   -7.41  136.60    43.41</t>
    </r>
    <r>
      <rPr>
        <b/>
        <sz val="10"/>
        <rFont val="Arial Unicode MS"/>
        <family val="2"/>
      </rPr>
      <t xml:space="preserve"> </t>
    </r>
  </si>
  <si>
    <r>
      <t xml:space="preserve">  1 12  2008 18 13  0.00   3 34 20.54 -23 33 49.76   0.002701   -7.41  136.60    43.42</t>
    </r>
    <r>
      <rPr>
        <b/>
        <sz val="10"/>
        <rFont val="Arial Unicode MS"/>
        <family val="2"/>
      </rPr>
      <t xml:space="preserve"> </t>
    </r>
  </si>
  <si>
    <r>
      <t xml:space="preserve">  1 12  2008 18 14  0.00   3 35 19.04 -23 33 39.03   0.002702   -7.41  136.59    43.43</t>
    </r>
    <r>
      <rPr>
        <b/>
        <sz val="10"/>
        <rFont val="Arial Unicode MS"/>
        <family val="2"/>
      </rPr>
      <t xml:space="preserve"> </t>
    </r>
  </si>
  <si>
    <r>
      <t xml:space="preserve">  1 12  2008 18 15  0.00   3 36 17.54 -23 33 28.28   0.002702   -7.41  136.58    43.43</t>
    </r>
    <r>
      <rPr>
        <b/>
        <sz val="10"/>
        <rFont val="Arial Unicode MS"/>
        <family val="2"/>
      </rPr>
      <t xml:space="preserve"> </t>
    </r>
  </si>
  <si>
    <r>
      <t xml:space="preserve">  1 12  2008 18 16  0.00   3 37 16.04 -23 33 17.53   0.002702   -7.41  136.58    43.44</t>
    </r>
    <r>
      <rPr>
        <b/>
        <sz val="10"/>
        <rFont val="Arial Unicode MS"/>
        <family val="2"/>
      </rPr>
      <t xml:space="preserve"> </t>
    </r>
  </si>
  <si>
    <r>
      <t xml:space="preserve">  1 12  2008 18 17  0.00   3 38 14.53 -23 33  6.76   0.002702   -7.41  136.57    43.44</t>
    </r>
    <r>
      <rPr>
        <b/>
        <sz val="10"/>
        <rFont val="Arial Unicode MS"/>
        <family val="2"/>
      </rPr>
      <t xml:space="preserve"> </t>
    </r>
  </si>
  <si>
    <r>
      <t xml:space="preserve">  1 12  2008 18 18  0.00   3 39 13.03 -23 32 55.99   0.002702   -7.41  136.57    43.45</t>
    </r>
    <r>
      <rPr>
        <b/>
        <sz val="10"/>
        <rFont val="Arial Unicode MS"/>
        <family val="2"/>
      </rPr>
      <t xml:space="preserve"> </t>
    </r>
  </si>
  <si>
    <r>
      <t xml:space="preserve">  1 12  2008 18 19  0.00   3 40 11.52 -23 32 45.20   0.002702   -7.41  136.56    43.46</t>
    </r>
    <r>
      <rPr>
        <b/>
        <sz val="10"/>
        <rFont val="Arial Unicode MS"/>
        <family val="2"/>
      </rPr>
      <t xml:space="preserve"> </t>
    </r>
  </si>
  <si>
    <r>
      <t xml:space="preserve">  1 12  2008 18 20  0.00   3 41 10.00 -23 32 34.41   0.002702   -7.41  136.55    43.46</t>
    </r>
    <r>
      <rPr>
        <b/>
        <sz val="10"/>
        <rFont val="Arial Unicode MS"/>
        <family val="2"/>
      </rPr>
      <t xml:space="preserve"> </t>
    </r>
  </si>
  <si>
    <r>
      <t xml:space="preserve">  1 12  2008 18 21  0.00   3 42  8.49 -23 32 23.60   0.002702   -7.41  136.55    43.47</t>
    </r>
    <r>
      <rPr>
        <b/>
        <sz val="10"/>
        <rFont val="Arial Unicode MS"/>
        <family val="2"/>
      </rPr>
      <t xml:space="preserve"> </t>
    </r>
  </si>
  <si>
    <r>
      <t xml:space="preserve">  1 12  2008 18 22  0.00   3 43  6.97 -23 32 12.79   0.002702   -7.41  136.54    43.47</t>
    </r>
    <r>
      <rPr>
        <b/>
        <sz val="10"/>
        <rFont val="Arial Unicode MS"/>
        <family val="2"/>
      </rPr>
      <t xml:space="preserve"> </t>
    </r>
  </si>
  <si>
    <r>
      <t xml:space="preserve">  1 12  2008 18 23  0.00   3 44  5.46 -23 32  1.96   0.002702   -7.41  136.54    43.48</t>
    </r>
    <r>
      <rPr>
        <b/>
        <sz val="10"/>
        <rFont val="Arial Unicode MS"/>
        <family val="2"/>
      </rPr>
      <t xml:space="preserve"> </t>
    </r>
  </si>
  <si>
    <r>
      <t xml:space="preserve">  1 12  2008 18 24  0.00   3 45  3.93 -23 31 51.12   0.002702   -7.41  136.53    43.49</t>
    </r>
    <r>
      <rPr>
        <b/>
        <sz val="10"/>
        <rFont val="Arial Unicode MS"/>
        <family val="2"/>
      </rPr>
      <t xml:space="preserve"> </t>
    </r>
  </si>
  <si>
    <r>
      <t xml:space="preserve">  1 12  2008 18 25  0.00   3 46  2.41 -23 31 40.28   0.002702   -7.41  136.52    43.49</t>
    </r>
    <r>
      <rPr>
        <b/>
        <sz val="10"/>
        <rFont val="Arial Unicode MS"/>
        <family val="2"/>
      </rPr>
      <t xml:space="preserve"> </t>
    </r>
  </si>
  <si>
    <r>
      <t xml:space="preserve">  1 12  2008 18 26  0.00   3 47  0.88 -23 31 29.42   0.002703   -7.41  136.52    43.50</t>
    </r>
    <r>
      <rPr>
        <b/>
        <sz val="10"/>
        <rFont val="Arial Unicode MS"/>
        <family val="2"/>
      </rPr>
      <t xml:space="preserve"> </t>
    </r>
  </si>
  <si>
    <r>
      <t xml:space="preserve">  1 12  2008 18 27  0.00   3 47 59.36 -23 31 18.56   0.002703   -7.41  136.51    43.50</t>
    </r>
    <r>
      <rPr>
        <b/>
        <sz val="10"/>
        <rFont val="Arial Unicode MS"/>
        <family val="2"/>
      </rPr>
      <t xml:space="preserve"> </t>
    </r>
  </si>
  <si>
    <r>
      <t xml:space="preserve">  1 12  2008 18 28  0.00   3 48 57.83 -23 31  7.68   0.002703   -7.41  136.51    43.51</t>
    </r>
    <r>
      <rPr>
        <b/>
        <sz val="10"/>
        <rFont val="Arial Unicode MS"/>
        <family val="2"/>
      </rPr>
      <t xml:space="preserve"> </t>
    </r>
  </si>
  <si>
    <r>
      <t xml:space="preserve">  1 12  2008 18 29  0.00   3 49 56.29 -23 30 56.79   0.002703   -7.41  136.50    43.52</t>
    </r>
    <r>
      <rPr>
        <b/>
        <sz val="10"/>
        <rFont val="Arial Unicode MS"/>
        <family val="2"/>
      </rPr>
      <t xml:space="preserve"> </t>
    </r>
  </si>
  <si>
    <r>
      <t xml:space="preserve">  1 12  2008 18 30  0.00   3 50 54.76 -23 30 45.90   0.002703   -7.41  136.49    43.52</t>
    </r>
    <r>
      <rPr>
        <b/>
        <sz val="10"/>
        <rFont val="Arial Unicode MS"/>
        <family val="2"/>
      </rPr>
      <t xml:space="preserve"> </t>
    </r>
  </si>
  <si>
    <r>
      <t xml:space="preserve">  1 12  2008 18 31  0.00   3 51 53.22 -23 30 34.99   0.002703   -7.41  136.49    43.53</t>
    </r>
    <r>
      <rPr>
        <b/>
        <sz val="10"/>
        <rFont val="Arial Unicode MS"/>
        <family val="2"/>
      </rPr>
      <t xml:space="preserve"> </t>
    </r>
  </si>
  <si>
    <r>
      <t xml:space="preserve">  1 12  2008 18 32  0.00   3 52 51.68 -23 30 24.08   0.002703   -7.41  136.48    43.53</t>
    </r>
    <r>
      <rPr>
        <b/>
        <sz val="10"/>
        <rFont val="Arial Unicode MS"/>
        <family val="2"/>
      </rPr>
      <t xml:space="preserve"> </t>
    </r>
  </si>
  <si>
    <r>
      <t xml:space="preserve">  1 12  2008 18 33  0.00   3 53 50.13 -23 30 13.15   0.002703   -7.41  136.47    43.54</t>
    </r>
    <r>
      <rPr>
        <b/>
        <sz val="10"/>
        <rFont val="Arial Unicode MS"/>
        <family val="2"/>
      </rPr>
      <t xml:space="preserve"> </t>
    </r>
  </si>
  <si>
    <r>
      <t xml:space="preserve">  1 12  2008 18 34  0.00   3 54 48.59 -23 30  2.22   0.002703   -7.41  136.47    43.55</t>
    </r>
    <r>
      <rPr>
        <b/>
        <sz val="10"/>
        <rFont val="Arial Unicode MS"/>
        <family val="2"/>
      </rPr>
      <t xml:space="preserve"> </t>
    </r>
  </si>
  <si>
    <r>
      <t xml:space="preserve">  1 12  2008 18 35  0.00   3 55 47.04 -23 29 51.28   0.002703   -7.41  136.46    43.55</t>
    </r>
    <r>
      <rPr>
        <b/>
        <sz val="10"/>
        <rFont val="Arial Unicode MS"/>
        <family val="2"/>
      </rPr>
      <t xml:space="preserve"> </t>
    </r>
  </si>
  <si>
    <t>dmax</t>
  </si>
  <si>
    <r>
      <t xml:space="preserve">  1 12  2008 18  5  0.00   3 31 17.21 -21 57 49.49   5.809710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</si>
  <si>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6  0.00   3 32 17.34 -21 57 49.41   5.809717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</si>
  <si>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7  0.00   3 33 17.47 -21 57 49.33   5.809724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</si>
  <si>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8  0.00   3 34 17.60 -21 57 49.25   5.809731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</si>
  <si>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9  0.00   3 35 17.73 -21 57 49.17   5.809739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</si>
  <si>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10  0.00   3 36 17.86 -21 57 49.09   5.809746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</si>
  <si>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11  0.00   3 37 17.98 -21 57 49.01   5.809753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</si>
  <si>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12  0.00   3 38 18.11 -21 57 48.93   5.809760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</si>
  <si>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13  0.00   3 39 18.24 -21 57 48.84   5.809768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</si>
  <si>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14  0.00   3 40 18.37 -21 57 48.76   5.809775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</si>
  <si>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15  0.00   3 41 18.50 -21 57 48.68   5.809782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</si>
  <si>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16  0.00   3 42 18.63 -21 57 48.60   5.809789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</si>
  <si>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17  0.00   3 43 18.76 -21 57 48.52   5.809797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</si>
  <si>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18  0.00   3 44 18.88 -21 57 48.44   5.809804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</si>
  <si>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19  0.00   3 45 19.01 -21 57 48.35   5.809811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</si>
  <si>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20  0.00   3 46 19.14 -21 57 48.27   5.809818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</si>
  <si>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21  0.00   3 47 19.27 -21 57 48.19   5.809826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</si>
  <si>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22  0.00   3 48 19.40 -21 57 48.11   5.809833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</si>
  <si>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23  0.00   3 49 19.53 -21 57 48.03   5.809840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</si>
  <si>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24  0.00   3 50 19.66 -21 57 47.95   5.809847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</si>
  <si>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25  0.00   3 51 19.78 -21 57 47.87   5.809855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</si>
  <si>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26  0.00   3 52 19.91 -21 57 47.78   5.809862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</si>
  <si>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27  0.00   3 53 20.04 -21 57 47.70   5.809869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</si>
  <si>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28  0.00   3 54 20.17 -21 57 47.62   5.809876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</si>
  <si>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29  0.00   3 55 20.30 -21 57 47.54   5.809884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</si>
  <si>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30  0.00   3 56 20.43 -21 57 47.46   5.809891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</si>
  <si>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31  0.00   3 57 20.56 -21 57 47.38   5.809898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</si>
  <si>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32  0.00   3 58 20.68 -21 57 47.30   5.809905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</si>
  <si>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33  0.00   3 59 20.81 -21 57 47.21   5.809913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</si>
  <si>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34  0.00   4  0 20.94 -21 57 47.13   5.809920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</si>
  <si>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35  0.00   4  1 21.07 -21 57 47.05   5.809927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</si>
  <si>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36  0.00   4  2 21.20 -21 57 46.97   5.809934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</si>
  <si>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37  0.00   4  3 21.33 -21 57 46.89   5.809942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</si>
  <si>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38  0.00   4  4 21.46 -21 57 46.81   5.809949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</si>
  <si>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39  0.00   4  5 21.58 -21 57 46.72   5.809956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</si>
  <si>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40  0.00   4  6 21.71 -21 57 46.64   5.809963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</si>
  <si>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41  0.00   4  7 21.84 -21 57 46.56   5.809971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</si>
  <si>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42  0.00   4  8 21.97 -21 57 46.48   5.809978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</si>
  <si>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43  0.00   4  9 22.10 -21 57 46.40   5.809985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</si>
  <si>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44  0.00   4 10 22.23 -21 57 46.32   5.809992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</si>
  <si>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45  0.00   4 11 22.36 -21 57 46.23   5.810000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</si>
  <si>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46  0.00   4 12 22.48 -21 57 46.15   5.810007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</si>
  <si>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47  0.00   4 13 22.61 -21 57 46.07   5.810014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</si>
  <si>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48  0.00   4 14 22.74 -21 57 45.99   5.810022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</si>
  <si>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49  0.00   4 15 22.87 -21 57 45.91   5.810029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</si>
  <si>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50  0.00   4 16 23.00 -21 57 45.83   5.810036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</si>
  <si>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51  0.00   4 17 23.13 -21 57 45.75   5.810043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</si>
  <si>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52  0.00   4 18 23.26 -21 57 45.66   5.810051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</si>
  <si>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53  0.00   4 19 23.38 -21 57 45.58   5.810058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</si>
  <si>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54  0.00   4 20 23.51 -21 57 45.50   5.810065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</si>
  <si>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55  0.00   4 21 23.64 -21 57 45.42   5.810072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</si>
  <si>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56  0.00   4 22 23.77 -21 57 45.34   5.810080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</si>
  <si>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57  0.00   4 23 23.90 -21 57 45.25   5.810087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</si>
  <si>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58  0.00   4 24 24.03 -21 57 45.17   5.810094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</si>
  <si>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59  0.00   4 25 24.16 -21 57 45.09   5.810101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</si>
  <si>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0  0.00   4 26 24.28 -21 57 45.01   5.810109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</si>
  <si>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1  0.00   4 27 24.41 -21 57 44.93   5.810116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</si>
  <si>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2  0.00   4 28 24.54 -21 57 44.85   5.810123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</si>
  <si>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3  0.00   4 29 24.67 -21 57 44.76   5.810130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</si>
  <si>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4  0.00   4 30 24.80 -21 57 44.68   5.810138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</si>
  <si>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5  0.00   4 31 24.93 -21 57 44.60   5.810145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</si>
  <si>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6  0.00   4 32 25.06 -21 57 44.52   5.810152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</si>
  <si>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7  0.00   4 33 25.18 -21 57 44.44   5.810159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</si>
  <si>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37  0.00   4 56  5.91 -23 18 17.14   0.002709   -7.44  136.06    43.96</t>
    </r>
    <r>
      <rPr>
        <b/>
        <sz val="10"/>
        <rFont val="Arial Unicode MS"/>
        <family val="2"/>
      </rPr>
      <t xml:space="preserve"> </t>
    </r>
  </si>
  <si>
    <r>
      <t xml:space="preserve">  1 12  2008 19 38  0.00   4 57  4.19 -23 18  5.73   0.002709   -7.44  136.05    43.96</t>
    </r>
    <r>
      <rPr>
        <b/>
        <sz val="10"/>
        <rFont val="Arial Unicode MS"/>
        <family val="2"/>
      </rPr>
      <t xml:space="preserve"> </t>
    </r>
  </si>
  <si>
    <r>
      <t xml:space="preserve">  1 12  2008 19 39  0.00   4 58  2.47 -23 17 54.33   0.002710   -7.44  136.04    43.97</t>
    </r>
    <r>
      <rPr>
        <b/>
        <sz val="10"/>
        <rFont val="Arial Unicode MS"/>
        <family val="2"/>
      </rPr>
      <t xml:space="preserve"> </t>
    </r>
  </si>
  <si>
    <r>
      <t xml:space="preserve">  1 12  2008 19 40  0.00   4 59  0.75 -23 17 42.91   0.002710   -7.44  136.04    43.98</t>
    </r>
    <r>
      <rPr>
        <b/>
        <sz val="10"/>
        <rFont val="Arial Unicode MS"/>
        <family val="2"/>
      </rPr>
      <t xml:space="preserve"> </t>
    </r>
  </si>
  <si>
    <r>
      <t xml:space="preserve">  1 12  2008 19 41  0.00   4 59 59.03 -23 17 31.49   0.002710   -7.44  136.03    43.98</t>
    </r>
    <r>
      <rPr>
        <b/>
        <sz val="10"/>
        <rFont val="Arial Unicode MS"/>
        <family val="2"/>
      </rPr>
      <t xml:space="preserve"> </t>
    </r>
  </si>
  <si>
    <r>
      <t xml:space="preserve">  1 12  2008 19 42  0.00   5  0 57.30 -23 17 20.07   0.002710   -7.44  136.02    43.99</t>
    </r>
    <r>
      <rPr>
        <b/>
        <sz val="10"/>
        <rFont val="Arial Unicode MS"/>
        <family val="2"/>
      </rPr>
      <t xml:space="preserve"> </t>
    </r>
  </si>
  <si>
    <r>
      <t xml:space="preserve">  1 12  2008 19 43  0.00   5  1 55.57 -23 17  8.64   0.002710   -7.44  136.02    44.00</t>
    </r>
    <r>
      <rPr>
        <b/>
        <sz val="10"/>
        <rFont val="Arial Unicode MS"/>
        <family val="2"/>
      </rPr>
      <t xml:space="preserve"> </t>
    </r>
  </si>
  <si>
    <r>
      <t xml:space="preserve">  1 12  2008 19 44  0.00   5  2 53.83 -23 16 57.21   0.002710   -7.44  136.01    44.01</t>
    </r>
    <r>
      <rPr>
        <b/>
        <sz val="10"/>
        <rFont val="Arial Unicode MS"/>
        <family val="2"/>
      </rPr>
      <t xml:space="preserve"> </t>
    </r>
  </si>
  <si>
    <r>
      <t xml:space="preserve">  1 12  2008 19 45  0.00   5  3 52.10 -23 16 45.77   0.002710   -7.44  136.00    44.01</t>
    </r>
    <r>
      <rPr>
        <b/>
        <sz val="10"/>
        <rFont val="Arial Unicode MS"/>
        <family val="2"/>
      </rPr>
      <t xml:space="preserve"> </t>
    </r>
  </si>
  <si>
    <r>
      <t xml:space="preserve">  1 12  2008 19 46  0.00   5  4 50.36 -23 16 34.33   0.002710   -7.45  135.99    44.02</t>
    </r>
    <r>
      <rPr>
        <b/>
        <sz val="10"/>
        <rFont val="Arial Unicode MS"/>
        <family val="2"/>
      </rPr>
      <t xml:space="preserve"> </t>
    </r>
  </si>
  <si>
    <r>
      <t xml:space="preserve">  1 12  2008 19 47  0.00   5  5 48.62 -23 16 22.88   0.002710   -7.45  135.99    44.03</t>
    </r>
    <r>
      <rPr>
        <b/>
        <sz val="10"/>
        <rFont val="Arial Unicode MS"/>
        <family val="2"/>
      </rPr>
      <t xml:space="preserve"> </t>
    </r>
  </si>
  <si>
    <r>
      <t xml:space="preserve">  1 12  2008 19 48  0.00   5  6 46.87 -23 16 11.43   0.002710   -7.45  135.98    44.03</t>
    </r>
    <r>
      <rPr>
        <b/>
        <sz val="10"/>
        <rFont val="Arial Unicode MS"/>
        <family val="2"/>
      </rPr>
      <t xml:space="preserve"> </t>
    </r>
  </si>
  <si>
    <r>
      <t xml:space="preserve">  1 12  2008 19 49  0.00   5  7 45.12 -23 15 59.97   0.002711   -7.45  135.97    44.04</t>
    </r>
    <r>
      <rPr>
        <b/>
        <sz val="10"/>
        <rFont val="Arial Unicode MS"/>
        <family val="2"/>
      </rPr>
      <t xml:space="preserve"> </t>
    </r>
  </si>
  <si>
    <r>
      <t xml:space="preserve">  1 12  2008 19 50  0.00   5  8 43.37 -23 15 48.51   0.002711   -7.45  135.97    44.05</t>
    </r>
    <r>
      <rPr>
        <b/>
        <sz val="10"/>
        <rFont val="Arial Unicode MS"/>
        <family val="2"/>
      </rPr>
      <t xml:space="preserve"> </t>
    </r>
  </si>
  <si>
    <r>
      <t xml:space="preserve">  1 12  2008 19 51  0.00   5  9 41.62 -23 15 37.04   0.002711   -7.45  135.96    44.05</t>
    </r>
    <r>
      <rPr>
        <b/>
        <sz val="10"/>
        <rFont val="Arial Unicode MS"/>
        <family val="2"/>
      </rPr>
      <t xml:space="preserve"> </t>
    </r>
  </si>
  <si>
    <r>
      <t xml:space="preserve">  1 12  2008 19 52  0.00   5 10 39.86 -23 15 25.58   0.002711   -7.45  135.95    44.06</t>
    </r>
    <r>
      <rPr>
        <b/>
        <sz val="10"/>
        <rFont val="Arial Unicode MS"/>
        <family val="2"/>
      </rPr>
      <t xml:space="preserve"> </t>
    </r>
  </si>
  <si>
    <r>
      <t xml:space="preserve">  1 12  2008 19 53  0.00   5 11 38.10 -23 15 14.10   0.002711   -7.45  135.95    44.07</t>
    </r>
    <r>
      <rPr>
        <b/>
        <sz val="10"/>
        <rFont val="Arial Unicode MS"/>
        <family val="2"/>
      </rPr>
      <t xml:space="preserve"> </t>
    </r>
  </si>
  <si>
    <r>
      <t xml:space="preserve">  1 12  2008 19 54  0.00   5 12 36.34 -23 15  2.62   0.002711   -7.45  135.94    44.08</t>
    </r>
    <r>
      <rPr>
        <b/>
        <sz val="10"/>
        <rFont val="Arial Unicode MS"/>
        <family val="2"/>
      </rPr>
      <t xml:space="preserve"> </t>
    </r>
  </si>
  <si>
    <r>
      <t xml:space="preserve">  1 12  2008 19 55  0.00   5 13 34.58 -23 14 51.14   0.002711   -7.45  135.93    44.08</t>
    </r>
    <r>
      <rPr>
        <b/>
        <sz val="10"/>
        <rFont val="Arial Unicode MS"/>
        <family val="2"/>
      </rPr>
      <t xml:space="preserve"> </t>
    </r>
  </si>
  <si>
    <r>
      <t xml:space="preserve">  1 12  2008 19 56  0.00   5 14 32.81 -23 14 39.66   0.002711   -7.45  135.92    44.09</t>
    </r>
    <r>
      <rPr>
        <b/>
        <sz val="10"/>
        <rFont val="Arial Unicode MS"/>
        <family val="2"/>
      </rPr>
      <t xml:space="preserve"> </t>
    </r>
  </si>
  <si>
    <r>
      <t xml:space="preserve">  1 12  2008 19 57  0.00   5 15 31.04 -23 14 28.17   0.002711   -7.45  135.92    44.10</t>
    </r>
    <r>
      <rPr>
        <b/>
        <sz val="10"/>
        <rFont val="Arial Unicode MS"/>
        <family val="2"/>
      </rPr>
      <t xml:space="preserve"> </t>
    </r>
  </si>
  <si>
    <r>
      <t xml:space="preserve">  1 12  2008 19 58  0.00   5 16 29.27 -23 14 16.67   0.002711   -7.45  135.91    44.10</t>
    </r>
    <r>
      <rPr>
        <b/>
        <sz val="10"/>
        <rFont val="Arial Unicode MS"/>
        <family val="2"/>
      </rPr>
      <t xml:space="preserve"> </t>
    </r>
  </si>
  <si>
    <r>
      <t xml:space="preserve">  1 12  2008 19 59  0.00   5 17 27.49 -23 14  5.18   0.002712   -7.45  135.90    44.11</t>
    </r>
    <r>
      <rPr>
        <b/>
        <sz val="10"/>
        <rFont val="Arial Unicode MS"/>
        <family val="2"/>
      </rPr>
      <t xml:space="preserve"> </t>
    </r>
  </si>
  <si>
    <r>
      <t xml:space="preserve">  1 12  2008 20  0  0.00   5 18 25.71 -23 13 53.67   0.002712   -7.45  135.90    44.12</t>
    </r>
    <r>
      <rPr>
        <b/>
        <sz val="10"/>
        <rFont val="Arial Unicode MS"/>
        <family val="2"/>
      </rPr>
      <t xml:space="preserve"> </t>
    </r>
  </si>
  <si>
    <r>
      <t xml:space="preserve">  1 12  2008 15  0  0.00   0 23 21.69 -23 54 49.13   1.004417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</si>
  <si>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1  0.00   0 24 21.64 -23 54 48.64   1.004412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</si>
  <si>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2  0.00   0 25 21.60 -23 54 48.15   1.004407   -4.15   67.25    42.93</t>
    </r>
    <r>
      <rPr>
        <b/>
        <sz val="10"/>
        <rFont val="Arial Unicode MS"/>
        <family val="2"/>
      </rPr>
      <t xml:space="preserve"> </t>
    </r>
  </si>
  <si>
    <t>somme dist</t>
  </si>
  <si>
    <t>Surface</t>
  </si>
  <si>
    <t xml:space="preserve">Conjonctions Lune - Vénus - Jupiter </t>
  </si>
  <si>
    <t>1er décembre 2008</t>
  </si>
  <si>
    <t>Distances minimales d'approche</t>
  </si>
  <si>
    <t>coordonnées horaires</t>
  </si>
  <si>
    <t>Min</t>
  </si>
  <si>
    <t>Diff. Angles horaires</t>
  </si>
  <si>
    <t>V-L</t>
  </si>
  <si>
    <t>J-L</t>
  </si>
  <si>
    <t>J-V</t>
  </si>
  <si>
    <t>Distances</t>
  </si>
  <si>
    <t>V-J</t>
  </si>
  <si>
    <r>
      <t xml:space="preserve">  1 12  2008 19 34  0.00   5  0 28.65 -21 57 42.23   5.810355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</si>
  <si>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35  0.00   5  1 28.78 -21 57 42.15   5.810363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</si>
  <si>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36  0.00   5  2 28.91 -21 57 42.07   5.810370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</si>
  <si>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37  0.00   5  3 29.04 -21 57 41.98   5.810377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</si>
  <si>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38  0.00   5  4 29.17 -21 57 41.90   5.810385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</si>
  <si>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39  0.00   5  5 29.30 -21 57 41.82   5.810392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</si>
  <si>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40  0.00   5  6 29.42 -21 57 41.74   5.810399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</si>
  <si>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41  0.00   5  7 29.55 -21 57 41.66   5.810406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</si>
  <si>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42  0.00   5  8 29.68 -21 57 41.57   5.810414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</si>
  <si>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43  0.00   5  9 29.81 -21 57 41.49   5.810421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</si>
  <si>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44  0.00   5 10 29.94 -21 57 41.41   5.810428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</si>
  <si>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45  0.00   5 11 30.07 -21 57 41.33   5.810435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</si>
  <si>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46  0.00   5 12 30.20 -21 57 41.25   5.810443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</si>
  <si>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47  0.00   5 13 30.32 -21 57 41.16   5.810450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</si>
  <si>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48  0.00   5 14 30.45 -21 57 41.08   5.810457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</si>
  <si>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49  0.00   5 15 30.58 -21 57 41.00   5.810464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</si>
  <si>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50  0.00   5 16 30.71 -21 57 40.92   5.810472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</si>
  <si>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51  0.00   5 17 30.84 -21 57 40.84   5.810479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</si>
  <si>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52  0.00   5 18 30.97 -21 57 40.75   5.810486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</si>
  <si>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53  0.00   5 19 31.09 -21 57 40.67   5.810493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</si>
  <si>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54  0.00   5 20 31.22 -21 57 40.59   5.810501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</si>
  <si>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55  0.00   5 21 31.35 -21 57 40.51   5.810508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</si>
  <si>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56  0.00   5 22 31.48 -21 57 40.43   5.810515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</si>
  <si>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57  0.00   5 23 31.61 -21 57 40.35   5.810523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</si>
  <si>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58  0.00   5 24 31.74 -21 57 40.26   5.810530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</si>
  <si>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59  0.00   5 25 31.87 -21 57 40.18   5.810537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</si>
  <si>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20  0  0.00   5 26 31.99 -21 57 40.10   5.810544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</si>
  <si>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17  1  0.00   2 24 16.22 -23 53 49.42   1.003843   -4.15   67.28    42.95</t>
    </r>
    <r>
      <rPr>
        <b/>
        <sz val="10"/>
        <rFont val="Arial Unicode MS"/>
        <family val="2"/>
      </rPr>
      <t xml:space="preserve"> </t>
    </r>
  </si>
  <si>
    <r>
      <t xml:space="preserve">  1 12  2008 17  2  0.00   2 25 16.18 -23 53 48.92   1.003838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</si>
  <si>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3  0.00   2 26 16.13 -23 53 48.43   1.003833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</si>
  <si>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4  0.00   2 27 16.09 -23 53 47.93   1.003828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</si>
  <si>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5  0.00   2 28 16.04 -23 53 47.43   1.003824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</si>
  <si>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6  0.00   2 29 16.00 -23 53 46.93   1.003819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</si>
  <si>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7  0.00   2 30 15.95 -23 53 46.44   1.003814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</si>
  <si>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8  0.00   2 31 15.90 -23 53 45.94   1.003810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</si>
  <si>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9  0.00   2 32 15.86 -23 53 45.44   1.003805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</si>
  <si>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10  0.00   2 33 15.81 -23 53 44.94   1.003800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</si>
  <si>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11  0.00   2 34 15.77 -23 53 44.45   1.003795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</si>
  <si>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12  0.00   2 35 15.72 -23 53 43.95   1.003791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</si>
  <si>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13  0.00   2 36 15.68 -23 53 43.45   1.003786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</si>
  <si>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14  0.00   2 37 15.63 -23 53 42.95   1.003781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</si>
  <si>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15  0.00   2 38 15.59 -23 53 42.45   1.003777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</si>
  <si>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16  0.00   2 39 15.54 -23 53 41.96   1.003772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</si>
  <si>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17  0.00   2 40 15.50 -23 53 41.46   1.003767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</si>
  <si>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18  0.00   2 41 15.45 -23 53 40.96   1.003762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</si>
  <si>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19  0.00   2 42 15.41 -23 53 40.46   1.003758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</si>
  <si>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20  0.00   2 43 15.36 -23 53 39.96   1.003753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</si>
  <si>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21  0.00   2 44 15.31 -23 53 39.47   1.003748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</si>
  <si>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22  0.00   2 45 15.27 -23 53 38.97   1.003744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</si>
  <si>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23  0.00   2 46 15.22 -23 53 38.47   1.003739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</si>
  <si>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24  0.00   2 47 15.18 -23 53 37.97   1.003734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</si>
  <si>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25  0.00   2 48 15.13 -23 53 37.47   1.003730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</si>
  <si>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26  0.00   2 49 15.09 -23 53 36.97   1.003725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</si>
  <si>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27  0.00   2 50 15.04 -23 53 36.47   1.003720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</si>
  <si>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28  0.00   2 51 15.00 -23 53 35.98   1.003715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</si>
  <si>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29  0.00   2 52 14.95 -23 53 35.48   1.003711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</si>
  <si>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30  0.00   2 53 14.91 -23 53 34.98   1.003706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</si>
  <si>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31  0.00   2 54 14.86 -23 53 34.48   1.003701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</si>
  <si>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32  0.00   2 55 14.81 -23 53 33.98   1.003697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</si>
  <si>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33  0.00   2 56 14.77 -23 53 33.48   1.003692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</si>
  <si>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34  0.00   2 57 14.72 -23 53 32.98   1.003687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</si>
  <si>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35  0.00   2 58 14.68 -23 53 32.48   1.003682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</si>
  <si>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36  0.00   2 59 14.63 -23 53 31.98   1.003678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</si>
  <si>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37  0.00   3  0 14.59 -23 53 31.48   1.003673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</si>
  <si>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38  0.00   3  1 14.54 -23 53 30.99   1.003668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</si>
  <si>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16  8  0.00   1 31 18.62 -23 54 15.69   1.004093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</si>
  <si>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9  0.00   1 32 18.57 -23 54 15.19   1.004088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</si>
  <si>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10  0.00   1 33 18.53 -23 54 14.70   1.004084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</si>
  <si>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11  0.00   1 34 18.48 -23 54 14.21   1.004079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</si>
  <si>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12  0.00   1 35 18.44 -23 54 13.71   1.004074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</si>
  <si>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13  0.00   1 36 18.39 -23 54 13.22   1.004069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</si>
  <si>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14  0.00   1 37 18.35 -23 54 12.72   1.004065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</si>
  <si>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15  0.00   1 38 18.30 -23 54 12.23   1.004060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</si>
  <si>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16  0.00   1 39 18.26 -23 54 11.73   1.004055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</si>
  <si>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17  0.00   1 40 18.21 -23 54 11.24   1.004051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</si>
  <si>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18  0.00   1 41 18.17 -23 54 10.75   1.004046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</si>
  <si>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19  0.00   1 42 18.12 -23 54 10.25   1.004041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</si>
  <si>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20  0.00   1 43 18.08 -23 54  9.76   1.004036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</si>
  <si>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21  0.00   1 44 18.03 -23 54  9.26   1.004032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</si>
  <si>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22  0.00   1 45 17.99 -23 54  8.77   1.004027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</si>
  <si>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23  0.00   1 46 17.94 -23 54  8.27   1.004022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</si>
  <si>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24  0.00   1 47 17.90 -23 54  7.78   1.004017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</si>
  <si>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25  0.00   1 48 17.85 -23 54  7.28   1.004013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</si>
  <si>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26  0.00   1 49 17.81 -23 54  6.79   1.004008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</si>
  <si>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27  0.00   1 50 17.76 -23 54  6.29   1.004003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</si>
  <si>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28  0.00   1 51 17.72 -23 54  5.80   1.003998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</si>
  <si>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29  0.00   1 52 17.67 -23 54  5.30   1.003994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</si>
  <si>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30  0.00   1 53 17.63 -23 54  4.81   1.003989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</si>
  <si>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31  0.00   1 54 17.58 -23 54  4.31   1.003984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</si>
  <si>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18  2  0.00   3 25 13.45 -23 53 18.99   1.003556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</si>
  <si>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3  0.00   3 26 13.40 -23 53 18.49   1.003551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</si>
  <si>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4  0.00   3 27 13.36 -23 53 17.99   1.003546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</si>
  <si>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5  0.00   3 28 13.31 -23 53 17.49   1.003542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</si>
  <si>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6  0.00   3 29 13.27 -23 53 16.99   1.003537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</si>
  <si>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7  0.00   3 30 13.22 -23 53 16.48   1.003532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</si>
  <si>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8  0.00   3 31 13.17 -23 53 15.98   1.003527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</si>
  <si>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9  0.00   3 32 13.13 -23 53 15.48   1.003523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</si>
  <si>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10  0.00   3 33 13.08 -23 53 14.98   1.003518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</si>
  <si>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11  0.00   3 34 13.04 -23 53 14.48   1.003513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</si>
  <si>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12  0.00   3 35 12.99 -23 53 13.98   1.003509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</si>
  <si>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13  0.00   3 36 12.95 -23 53 13.48   1.003504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</si>
  <si>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14  0.00   3 37 12.90 -23 53 12.98   1.003499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</si>
  <si>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15  0.00   3 38 12.85 -23 53 12.48   1.003495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</si>
  <si>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16  0.00   3 39 12.81 -23 53 11.98   1.003490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</si>
  <si>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17  0.00   3 40 12.76 -23 53 11.47   1.003485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</si>
  <si>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18  0.00   3 41 12.72 -23 53 10.97   1.003481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</si>
  <si>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19  0.00   3 42 12.67 -23 53 10.47   1.003476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</si>
  <si>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20  0.00   3 43 12.63 -23 53  9.97   1.003471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</si>
  <si>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21  0.00   3 44 12.58 -23 53  9.47   1.003466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</si>
  <si>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22  0.00   3 45 12.53 -23 53  8.97   1.003462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</si>
  <si>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23  0.00   3 46 12.49 -23 53  8.47   1.003457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</si>
  <si>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24  0.00   3 47 12.44 -23 53  7.97   1.003452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</si>
  <si>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25  0.00   3 48 12.40 -23 53  7.46   1.003448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</si>
  <si>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26  0.00   3 49 12.35 -23 53  6.96   1.003443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</si>
  <si>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27  0.00   3 50 12.30 -23 53  6.46   1.003438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</si>
  <si>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28  0.00   3 51 12.26 -23 53  5.96   1.003434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</si>
  <si>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29  0.00   3 52 12.21 -23 53  5.46   1.003429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</si>
  <si>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30  0.00   3 53 12.17 -23 53  4.95   1.003424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</si>
  <si>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31  0.00   3 54 12.12 -23 53  4.45   1.003420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</si>
  <si>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32  0.00   3 55 12.08 -23 53  3.95   1.003415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</si>
  <si>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33  0.00   3 56 12.03 -23 53  3.45   1.003410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</si>
  <si>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34  0.00   3 57 11.98 -23 53  2.95   1.003406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</si>
  <si>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35  0.00   3 58 11.94 -23 53  2.45   1.003401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</si>
  <si>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36  0.00   3 59 11.89 -23 53  1.94   1.003396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</si>
  <si>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37  0.00   4  0 11.85 -23 53  1.44   1.003391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</si>
  <si>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38  0.00   4  1 11.80 -23 53  0.94   1.003387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</si>
  <si>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39  0.00   4  2 11.76 -23 53  0.44   1.003382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</si>
  <si>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40  0.00   4  3 11.71 -23 52 59.93   1.003377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</si>
  <si>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41  0.00   4  4 11.66 -23 52 59.43   1.003373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</si>
  <si>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42  0.00   4  5 11.62 -23 52 58.93   1.003368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</si>
  <si>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43  0.00   4  6 11.57 -23 52 58.43   1.003363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</si>
  <si>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44  0.00   4  7 11.53 -23 52 57.92   1.003359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</si>
  <si>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45  0.00   4  8 11.48 -23 52 57.42   1.003354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</si>
  <si>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46  0.00   4  9 11.43 -23 52 56.92   1.003349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</si>
  <si>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47  0.00   4 10 11.39 -23 52 56.42   1.003345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</si>
  <si>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48  0.00   4 11 11.34 -23 52 55.91   1.003340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</si>
  <si>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49  0.00   4 12 11.30 -23 52 55.41   1.003335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</si>
  <si>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50  0.00   4 13 11.25 -23 52 54.91   1.003331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</si>
  <si>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51  0.00   4 14 11.20 -23 52 54.41   1.003326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</si>
  <si>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52  0.00   4 15 11.16 -23 52 53.90   1.003321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</si>
  <si>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53  0.00   4 16 11.11 -23 52 53.40   1.003317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</si>
  <si>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54  0.00   4 17 11.07 -23 52 52.90   1.003312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</si>
  <si>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55  0.00   4 18 11.02 -23 52 52.40   1.003307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</si>
  <si>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56  0.00   4 19 10.97 -23 52 51.89   1.003303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</si>
  <si>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57  0.00   4 20 10.93 -23 52 51.39   1.003298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</si>
  <si>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58  0.00   4 21 10.88 -23 52 50.89   1.003293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</si>
  <si>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59  0.00   4 22 10.84 -23 52 50.38   1.003289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</si>
  <si>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0  0.00   4 23 10.79 -23 52 49.88   1.003284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</si>
  <si>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1  0.00   4 24 10.74 -23 52 49.38   1.003279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</si>
  <si>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2  0.00   4 25 10.70 -23 52 48.87   1.003274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</si>
  <si>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3  0.00   4 26 10.65 -23 52 48.37   1.003270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</si>
  <si>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4  0.00   4 27 10.61 -23 52 47.87   1.003265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</si>
  <si>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5  0.00   4 28 10.56 -23 52 47.36   1.003260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</si>
  <si>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6  0.00   4 29 10.51 -23 52 46.86   1.003256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</si>
  <si>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7  0.00   4 30 10.47 -23 52 46.36   1.003251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</si>
  <si>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8  0.00   4 31 10.42 -23 52 45.85   1.003246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</si>
  <si>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15 27  0.00   0 52  3.07 -24  0 22.03   0.002693   -7.34  137.48    42.54</t>
    </r>
    <r>
      <rPr>
        <b/>
        <sz val="10"/>
        <rFont val="Arial Unicode MS"/>
        <family val="2"/>
      </rPr>
      <t xml:space="preserve"> </t>
    </r>
  </si>
  <si>
    <r>
      <t xml:space="preserve">  1 12  2008 15 28  0.00   0 53  1.84 -24  0 13.77   0.002693   -7.34  137.48    42.54</t>
    </r>
    <r>
      <rPr>
        <b/>
        <sz val="10"/>
        <rFont val="Arial Unicode MS"/>
        <family val="2"/>
      </rPr>
      <t xml:space="preserve"> </t>
    </r>
  </si>
  <si>
    <r>
      <t xml:space="preserve">  1 12  2008 15 29  0.00   0 54  0.60 -24  0  5.49   0.002693   -7.34  137.47    42.55</t>
    </r>
    <r>
      <rPr>
        <b/>
        <sz val="10"/>
        <rFont val="Arial Unicode MS"/>
        <family val="2"/>
      </rPr>
      <t xml:space="preserve"> </t>
    </r>
  </si>
  <si>
    <r>
      <t xml:space="preserve">  1 12  2008 15 30  0.00   0 54 59.37 -23 59 57.19   0.002693   -7.34  137.47    42.55</t>
    </r>
    <r>
      <rPr>
        <b/>
        <sz val="10"/>
        <rFont val="Arial Unicode MS"/>
        <family val="2"/>
      </rPr>
      <t xml:space="preserve"> </t>
    </r>
  </si>
  <si>
    <r>
      <t xml:space="preserve">  1 12  2008 15 31  0.00   0 55 58.13 -23 59 48.87   0.002693   -7.34  137.46    42.55</t>
    </r>
    <r>
      <rPr>
        <b/>
        <sz val="10"/>
        <rFont val="Arial Unicode MS"/>
        <family val="2"/>
      </rPr>
      <t xml:space="preserve"> </t>
    </r>
  </si>
  <si>
    <r>
      <t xml:space="preserve">  1 12  2008 15 32  0.00   0 56 56.89 -23 59 40.54   0.002693   -7.34  137.46    42.56</t>
    </r>
    <r>
      <rPr>
        <b/>
        <sz val="10"/>
        <rFont val="Arial Unicode MS"/>
        <family val="2"/>
      </rPr>
      <t xml:space="preserve"> </t>
    </r>
  </si>
  <si>
    <r>
      <t xml:space="preserve">  1 12  2008 15 33  0.00   0 57 55.66 -23 59 32.18   0.002693   -7.35  137.45    42.56</t>
    </r>
    <r>
      <rPr>
        <b/>
        <sz val="10"/>
        <rFont val="Arial Unicode MS"/>
        <family val="2"/>
      </rPr>
      <t xml:space="preserve"> </t>
    </r>
  </si>
  <si>
    <r>
      <t xml:space="preserve">  1 12  2008 15 34  0.00   0 58 54.42 -23 59 23.81   0.002693   -7.35  137.45    42.57</t>
    </r>
    <r>
      <rPr>
        <b/>
        <sz val="10"/>
        <rFont val="Arial Unicode MS"/>
        <family val="2"/>
      </rPr>
      <t xml:space="preserve"> </t>
    </r>
  </si>
  <si>
    <r>
      <t xml:space="preserve">  1 12  2008 15 35  0.00   0 59 53.18 -23 59 15.43   0.002693   -7.35  137.44    42.57</t>
    </r>
    <r>
      <rPr>
        <b/>
        <sz val="10"/>
        <rFont val="Arial Unicode MS"/>
        <family val="2"/>
      </rPr>
      <t xml:space="preserve"> </t>
    </r>
  </si>
  <si>
    <r>
      <t xml:space="preserve">  1 12  2008 15 36  0.00   1  0 51.94 -23 59  7.02   0.002693   -7.35  137.44    42.58</t>
    </r>
    <r>
      <rPr>
        <b/>
        <sz val="10"/>
        <rFont val="Arial Unicode MS"/>
        <family val="2"/>
      </rPr>
      <t xml:space="preserve"> </t>
    </r>
  </si>
  <si>
    <r>
      <t xml:space="preserve">  1 12  2008 15 37  0.00   1  1 50.70 -23 58 58.59   0.002693   -7.35  137.43    42.58</t>
    </r>
    <r>
      <rPr>
        <b/>
        <sz val="10"/>
        <rFont val="Arial Unicode MS"/>
        <family val="2"/>
      </rPr>
      <t xml:space="preserve"> </t>
    </r>
  </si>
  <si>
    <r>
      <t xml:space="preserve">  1 12  2008 15 38  0.00   1  2 49.46 -23 58 50.15   0.002693   -7.35  137.43    42.59</t>
    </r>
    <r>
      <rPr>
        <b/>
        <sz val="10"/>
        <rFont val="Arial Unicode MS"/>
        <family val="2"/>
      </rPr>
      <t xml:space="preserve"> </t>
    </r>
  </si>
  <si>
    <r>
      <t xml:space="preserve">  1 12  2008 15 39  0.00   1  3 48.22 -23 58 41.69   0.002693   -7.35  137.42    42.59</t>
    </r>
    <r>
      <rPr>
        <b/>
        <sz val="10"/>
        <rFont val="Arial Unicode MS"/>
        <family val="2"/>
      </rPr>
      <t xml:space="preserve"> </t>
    </r>
  </si>
  <si>
    <r>
      <t xml:space="preserve">  1 12  2008 15 40  0.00   1  4 46.98 -23 58 33.22   0.002693   -7.35  137.42    42.60</t>
    </r>
    <r>
      <rPr>
        <b/>
        <sz val="10"/>
        <rFont val="Arial Unicode MS"/>
        <family val="2"/>
      </rPr>
      <t xml:space="preserve"> </t>
    </r>
  </si>
  <si>
    <r>
      <t xml:space="preserve">  1 12  2008 15 41  0.00   1  5 45.74 -23 58 24.72   0.002693   -7.35  137.41    42.60</t>
    </r>
    <r>
      <rPr>
        <b/>
        <sz val="10"/>
        <rFont val="Arial Unicode MS"/>
        <family val="2"/>
      </rPr>
      <t xml:space="preserve"> </t>
    </r>
  </si>
  <si>
    <r>
      <t xml:space="preserve">  1 12  2008 15 42  0.00   1  6 44.49 -23 58 16.21   0.002693   -7.35  137.41    42.61</t>
    </r>
    <r>
      <rPr>
        <b/>
        <sz val="10"/>
        <rFont val="Arial Unicode MS"/>
        <family val="2"/>
      </rPr>
      <t xml:space="preserve"> </t>
    </r>
  </si>
  <si>
    <r>
      <t xml:space="preserve">  1 12  2008 15 43  0.00   1  7 43.25 -23 58  7.68   0.002693   -7.35  137.40    42.61</t>
    </r>
    <r>
      <rPr>
        <b/>
        <sz val="10"/>
        <rFont val="Arial Unicode MS"/>
        <family val="2"/>
      </rPr>
      <t xml:space="preserve"> </t>
    </r>
  </si>
  <si>
    <r>
      <t xml:space="preserve">  1 12  2008 15 44  0.00   1  8 42.00 -23 57 59.13   0.002693   -7.35  137.40    42.62</t>
    </r>
    <r>
      <rPr>
        <b/>
        <sz val="10"/>
        <rFont val="Arial Unicode MS"/>
        <family val="2"/>
      </rPr>
      <t xml:space="preserve"> </t>
    </r>
  </si>
  <si>
    <r>
      <t xml:space="preserve">  1 12  2008 15 45  0.00   1  9 40.75 -23 57 50.57   0.002693   -7.35  137.39    42.62</t>
    </r>
    <r>
      <rPr>
        <b/>
        <sz val="10"/>
        <rFont val="Arial Unicode MS"/>
        <family val="2"/>
      </rPr>
      <t xml:space="preserve"> </t>
    </r>
  </si>
  <si>
    <r>
      <t xml:space="preserve">  1 12  2008 15 46  0.00   1 10 39.51 -23 57 41.98   0.002693   -7.35  137.39    42.63</t>
    </r>
    <r>
      <rPr>
        <b/>
        <sz val="10"/>
        <rFont val="Arial Unicode MS"/>
        <family val="2"/>
      </rPr>
      <t xml:space="preserve"> </t>
    </r>
  </si>
  <si>
    <r>
      <t xml:space="preserve">  1 12  2008 15 47  0.00   1 11 38.26 -23 57 33.38   0.002693   -7.35  137.38    42.63</t>
    </r>
    <r>
      <rPr>
        <b/>
        <sz val="10"/>
        <rFont val="Arial Unicode MS"/>
        <family val="2"/>
      </rPr>
      <t xml:space="preserve"> </t>
    </r>
  </si>
  <si>
    <r>
      <t xml:space="preserve">  1 12  2008 15 48  0.00   1 12 37.01 -23 57 24.76   0.002693   -7.35  137.38    42.64</t>
    </r>
    <r>
      <rPr>
        <b/>
        <sz val="10"/>
        <rFont val="Arial Unicode MS"/>
        <family val="2"/>
      </rPr>
      <t xml:space="preserve"> </t>
    </r>
  </si>
  <si>
    <r>
      <t xml:space="preserve">  1 12  2008 15 49  0.00   1 13 35.76 -23 57 16.13   0.002693   -7.35  137.37    42.64</t>
    </r>
    <r>
      <rPr>
        <b/>
        <sz val="10"/>
        <rFont val="Arial Unicode MS"/>
        <family val="2"/>
      </rPr>
      <t xml:space="preserve"> </t>
    </r>
  </si>
  <si>
    <r>
      <t xml:space="preserve">  1 12  2008 15 50  0.00   1 14 34.51 -23 57  7.48   0.002693   -7.35  137.37    42.65</t>
    </r>
    <r>
      <rPr>
        <b/>
        <sz val="10"/>
        <rFont val="Arial Unicode MS"/>
        <family val="2"/>
      </rPr>
      <t xml:space="preserve"> </t>
    </r>
  </si>
  <si>
    <r>
      <t xml:space="preserve">  1 12  2008 15 51  0.00   1 15 33.26 -23 56 58.81   0.002693   -7.35  137.36    42.65</t>
    </r>
    <r>
      <rPr>
        <b/>
        <sz val="10"/>
        <rFont val="Arial Unicode MS"/>
        <family val="2"/>
      </rPr>
      <t xml:space="preserve"> </t>
    </r>
  </si>
  <si>
    <r>
      <t xml:space="preserve">  1 12  2008 15 52  0.00   1 16 32.01 -23 56 50.12   0.002693   -7.35  137.36    42.66</t>
    </r>
    <r>
      <rPr>
        <b/>
        <sz val="10"/>
        <rFont val="Arial Unicode MS"/>
        <family val="2"/>
      </rPr>
      <t xml:space="preserve"> </t>
    </r>
  </si>
  <si>
    <r>
      <t xml:space="preserve">  1 12  2008 15 53  0.00   1 17 30.75 -23 56 41.41   0.002693   -7.35  137.35    42.66</t>
    </r>
    <r>
      <rPr>
        <b/>
        <sz val="10"/>
        <rFont val="Arial Unicode MS"/>
        <family val="2"/>
      </rPr>
      <t xml:space="preserve"> </t>
    </r>
  </si>
  <si>
    <r>
      <t xml:space="preserve">  1 12  2008 15 54  0.00   1 18 29.50 -23 56 32.69   0.002693   -7.35  137.35    42.67</t>
    </r>
    <r>
      <rPr>
        <b/>
        <sz val="10"/>
        <rFont val="Arial Unicode MS"/>
        <family val="2"/>
      </rPr>
      <t xml:space="preserve"> </t>
    </r>
  </si>
  <si>
    <r>
      <t xml:space="preserve">  1 12  2008 15 55  0.00   1 19 28.24 -23 56 23.95   0.002693   -7.35  137.34    42.67</t>
    </r>
    <r>
      <rPr>
        <b/>
        <sz val="10"/>
        <rFont val="Arial Unicode MS"/>
        <family val="2"/>
      </rPr>
      <t xml:space="preserve"> </t>
    </r>
  </si>
  <si>
    <r>
      <t xml:space="preserve">  1 12  2008 15 56  0.00   1 20 26.98 -23 56 15.20   0.002693   -7.35  137.34    42.68</t>
    </r>
    <r>
      <rPr>
        <b/>
        <sz val="10"/>
        <rFont val="Arial Unicode MS"/>
        <family val="2"/>
      </rPr>
      <t xml:space="preserve"> </t>
    </r>
  </si>
  <si>
    <r>
      <t xml:space="preserve">  1 12  2008 15 57  0.00   1 21 25.73 -23 56  6.42   0.002693   -7.35  137.33    42.68</t>
    </r>
    <r>
      <rPr>
        <b/>
        <sz val="10"/>
        <rFont val="Arial Unicode MS"/>
        <family val="2"/>
      </rPr>
      <t xml:space="preserve"> </t>
    </r>
  </si>
  <si>
    <r>
      <t xml:space="preserve">  1 12  2008 15 58  0.00   1 22 24.47 -23 55 57.63   0.002693   -7.35  137.33    42.69</t>
    </r>
    <r>
      <rPr>
        <b/>
        <sz val="10"/>
        <rFont val="Arial Unicode MS"/>
        <family val="2"/>
      </rPr>
      <t xml:space="preserve"> </t>
    </r>
  </si>
  <si>
    <r>
      <t xml:space="preserve">  1 12  2008 15 59  0.00   1 23 23.21 -23 55 48.82   0.002693   -7.36  137.32    42.69</t>
    </r>
    <r>
      <rPr>
        <b/>
        <sz val="10"/>
        <rFont val="Arial Unicode MS"/>
        <family val="2"/>
      </rPr>
      <t xml:space="preserve"> </t>
    </r>
  </si>
  <si>
    <r>
      <t xml:space="preserve">  1 12  2008 16  0  0.00   1 24 21.95 -23 55 40.00   0.002693   -7.36  137.32    42.70</t>
    </r>
    <r>
      <rPr>
        <b/>
        <sz val="10"/>
        <rFont val="Arial Unicode MS"/>
        <family val="2"/>
      </rPr>
      <t xml:space="preserve"> </t>
    </r>
  </si>
  <si>
    <r>
      <t xml:space="preserve">  1 12  2008 16  1  0.00   1 25 20.69 -23 55 31.16   0.002694   -7.36  137.31    42.70</t>
    </r>
    <r>
      <rPr>
        <b/>
        <sz val="10"/>
        <rFont val="Arial Unicode MS"/>
        <family val="2"/>
      </rPr>
      <t xml:space="preserve"> </t>
    </r>
  </si>
  <si>
    <r>
      <t xml:space="preserve">  1 12  2008 16  2  0.00   1 26 19.42 -23 55 22.30   0.002694   -7.36  137.31    42.71</t>
    </r>
    <r>
      <rPr>
        <b/>
        <sz val="10"/>
        <rFont val="Arial Unicode MS"/>
        <family val="2"/>
      </rPr>
      <t xml:space="preserve"> </t>
    </r>
  </si>
  <si>
    <r>
      <t xml:space="preserve">  1 12  2008 16  3  0.00   1 27 18.16 -23 55 13.42   0.002694   -7.36  137.30    42.71</t>
    </r>
    <r>
      <rPr>
        <b/>
        <sz val="10"/>
        <rFont val="Arial Unicode MS"/>
        <family val="2"/>
      </rPr>
      <t xml:space="preserve"> </t>
    </r>
  </si>
  <si>
    <r>
      <t xml:space="preserve">  1 12  2008 16  4  0.00   1 28 16.89 -23 55  4.53   0.002694   -7.36  137.30    42.72</t>
    </r>
    <r>
      <rPr>
        <b/>
        <sz val="10"/>
        <rFont val="Arial Unicode MS"/>
        <family val="2"/>
      </rPr>
      <t xml:space="preserve"> </t>
    </r>
  </si>
  <si>
    <r>
      <t xml:space="preserve">  1 12  2008 16  5  0.00   1 29 15.63 -23 54 55.62   0.002694   -7.36  137.29    42.72</t>
    </r>
    <r>
      <rPr>
        <b/>
        <sz val="10"/>
        <rFont val="Arial Unicode MS"/>
        <family val="2"/>
      </rPr>
      <t xml:space="preserve"> </t>
    </r>
  </si>
  <si>
    <r>
      <t xml:space="preserve">  1 12  2008 16  6  0.00   1 30 14.36 -23 54 46.69   0.002694   -7.36  137.29    42.73</t>
    </r>
    <r>
      <rPr>
        <b/>
        <sz val="10"/>
        <rFont val="Arial Unicode MS"/>
        <family val="2"/>
      </rPr>
      <t xml:space="preserve"> </t>
    </r>
  </si>
  <si>
    <r>
      <t xml:space="preserve">  1 12  2008 16  7  0.00   1 31 13.09 -23 54 37.75   0.002694   -7.36  137.28    42.73</t>
    </r>
    <r>
      <rPr>
        <b/>
        <sz val="10"/>
        <rFont val="Arial Unicode MS"/>
        <family val="2"/>
      </rPr>
      <t xml:space="preserve"> </t>
    </r>
  </si>
  <si>
    <r>
      <t xml:space="preserve">  1 12  2008 16  8  0.00   1 32 11.82 -23 54 28.79   0.002694   -7.36  137.28    42.74</t>
    </r>
    <r>
      <rPr>
        <b/>
        <sz val="10"/>
        <rFont val="Arial Unicode MS"/>
        <family val="2"/>
      </rPr>
      <t xml:space="preserve"> </t>
    </r>
  </si>
  <si>
    <r>
      <t xml:space="preserve">  1 12  2008 16  9  0.00   1 33 10.55 -23 54 19.81   0.002694   -7.36  137.27    42.74</t>
    </r>
    <r>
      <rPr>
        <b/>
        <sz val="10"/>
        <rFont val="Arial Unicode MS"/>
        <family val="2"/>
      </rPr>
      <t xml:space="preserve"> </t>
    </r>
  </si>
  <si>
    <r>
      <t xml:space="preserve">  1 12  2008 16 10  0.00   1 34  9.28 -23 54 10.81   0.002694   -7.36  137.27    42.75</t>
    </r>
    <r>
      <rPr>
        <b/>
        <sz val="10"/>
        <rFont val="Arial Unicode MS"/>
        <family val="2"/>
      </rPr>
      <t xml:space="preserve"> </t>
    </r>
  </si>
  <si>
    <r>
      <t xml:space="preserve">  1 12  2008 16 11  0.00   1 35  8.01 -23 54  1.80   0.002694   -7.36  137.26    42.75</t>
    </r>
    <r>
      <rPr>
        <b/>
        <sz val="10"/>
        <rFont val="Arial Unicode MS"/>
        <family val="2"/>
      </rPr>
      <t xml:space="preserve"> </t>
    </r>
  </si>
  <si>
    <r>
      <t xml:space="preserve">  1 12  2008 16 12  0.00   1 36  6.73 -23 53 52.77   0.002694   -7.36  137.26    42.76</t>
    </r>
    <r>
      <rPr>
        <b/>
        <sz val="10"/>
        <rFont val="Arial Unicode MS"/>
        <family val="2"/>
      </rPr>
      <t xml:space="preserve"> </t>
    </r>
  </si>
  <si>
    <r>
      <t xml:space="preserve">  1 12  2008 16 13  0.00   1 37  5.46 -23 53 43.73   0.002694   -7.36  137.25    42.76</t>
    </r>
    <r>
      <rPr>
        <b/>
        <sz val="10"/>
        <rFont val="Arial Unicode MS"/>
        <family val="2"/>
      </rPr>
      <t xml:space="preserve"> </t>
    </r>
  </si>
  <si>
    <r>
      <t xml:space="preserve">  1 12  2008 16 14  0.00   1 38  4.18 -23 53 34.67   0.002694   -7.36  137.25    42.77</t>
    </r>
    <r>
      <rPr>
        <b/>
        <sz val="10"/>
        <rFont val="Arial Unicode MS"/>
        <family val="2"/>
      </rPr>
      <t xml:space="preserve"> </t>
    </r>
  </si>
  <si>
    <r>
      <t xml:space="preserve">  1 12  2008 16 15  0.00   1 39  2.90 -23 53 25.59   0.002694   -7.36  137.24    42.77</t>
    </r>
    <r>
      <rPr>
        <b/>
        <sz val="10"/>
        <rFont val="Arial Unicode MS"/>
        <family val="2"/>
      </rPr>
      <t xml:space="preserve"> </t>
    </r>
  </si>
  <si>
    <r>
      <t xml:space="preserve">  1 12  2008 16 16  0.00   1 40  1.62 -23 53 16.50   0.002694   -7.36  137.24    42.78</t>
    </r>
    <r>
      <rPr>
        <b/>
        <sz val="10"/>
        <rFont val="Arial Unicode MS"/>
        <family val="2"/>
      </rPr>
      <t xml:space="preserve"> </t>
    </r>
  </si>
  <si>
    <r>
      <t xml:space="preserve">  1 12  2008 16 17  0.00   1 41  0.34 -23 53  7.38   0.002694   -7.36  137.23    42.78</t>
    </r>
    <r>
      <rPr>
        <b/>
        <sz val="10"/>
        <rFont val="Arial Unicode MS"/>
        <family val="2"/>
      </rPr>
      <t xml:space="preserve"> </t>
    </r>
  </si>
  <si>
    <r>
      <t xml:space="preserve">  1 12  2008 16 18  0.00   1 41 59.06 -23 52 58.26   0.002694   -7.36  137.23    42.79</t>
    </r>
    <r>
      <rPr>
        <b/>
        <sz val="10"/>
        <rFont val="Arial Unicode MS"/>
        <family val="2"/>
      </rPr>
      <t xml:space="preserve"> </t>
    </r>
  </si>
  <si>
    <r>
      <t xml:space="preserve">  1 12  2008 16 19  0.00   1 42 57.78 -23 52 49.11   0.002694   -7.36  137.22    42.79</t>
    </r>
    <r>
      <rPr>
        <b/>
        <sz val="10"/>
        <rFont val="Arial Unicode MS"/>
        <family val="2"/>
      </rPr>
      <t xml:space="preserve"> </t>
    </r>
  </si>
  <si>
    <r>
      <t xml:space="preserve">  1 12  2008 16 20  0.00   1 43 56.50 -23 52 39.95   0.002694   -7.36  137.22    42.80</t>
    </r>
    <r>
      <rPr>
        <b/>
        <sz val="10"/>
        <rFont val="Arial Unicode MS"/>
        <family val="2"/>
      </rPr>
      <t xml:space="preserve"> </t>
    </r>
  </si>
  <si>
    <r>
      <t xml:space="preserve">  1 12  2008 16 21  0.00   1 44 55.21 -23 52 30.78   0.002694   -7.36  137.21    42.80</t>
    </r>
    <r>
      <rPr>
        <b/>
        <sz val="10"/>
        <rFont val="Arial Unicode MS"/>
        <family val="2"/>
      </rPr>
      <t xml:space="preserve"> </t>
    </r>
  </si>
  <si>
    <r>
      <t xml:space="preserve">  1 12  2008 16 22  0.00   1 45 53.92 -23 52 21.58   0.002694   -7.36  137.21    42.81</t>
    </r>
    <r>
      <rPr>
        <b/>
        <sz val="10"/>
        <rFont val="Arial Unicode MS"/>
        <family val="2"/>
      </rPr>
      <t xml:space="preserve"> </t>
    </r>
  </si>
  <si>
    <r>
      <t xml:space="preserve">  1 12  2008 16 23  0.00   1 46 52.64 -23 52 12.37   0.002694   -7.36  137.20    42.81</t>
    </r>
    <r>
      <rPr>
        <b/>
        <sz val="10"/>
        <rFont val="Arial Unicode MS"/>
        <family val="2"/>
      </rPr>
      <t xml:space="preserve"> </t>
    </r>
  </si>
  <si>
    <r>
      <t xml:space="preserve">  1 12  2008 16 24  0.00   1 47 51.35 -23 52  3.15   0.002694   -7.36  137.20    42.82</t>
    </r>
    <r>
      <rPr>
        <b/>
        <sz val="10"/>
        <rFont val="Arial Unicode MS"/>
        <family val="2"/>
      </rPr>
      <t xml:space="preserve"> </t>
    </r>
  </si>
  <si>
    <r>
      <t xml:space="preserve">  1 12  2008 16 25  0.00   1 48 50.06 -23 51 53.90   0.002694   -7.36  137.19    42.82</t>
    </r>
    <r>
      <rPr>
        <b/>
        <sz val="10"/>
        <rFont val="Arial Unicode MS"/>
        <family val="2"/>
      </rPr>
      <t xml:space="preserve"> </t>
    </r>
  </si>
  <si>
    <t>Vénus</t>
  </si>
  <si>
    <r>
      <t xml:space="preserve">  Planete  5 Jupiter</t>
    </r>
    <r>
      <rPr>
        <b/>
        <sz val="10"/>
        <rFont val="Arial Unicode MS"/>
        <family val="2"/>
      </rPr>
      <t xml:space="preserve"> </t>
    </r>
  </si>
  <si>
    <r>
      <t xml:space="preserve">   0 h 19 m  8.004 s E ; 45 d 42 '  0.004 " N ;    0.00 m</t>
    </r>
    <r>
      <rPr>
        <b/>
        <sz val="10"/>
        <rFont val="Arial Unicode MS"/>
        <family val="2"/>
      </rPr>
      <t xml:space="preserve"> </t>
    </r>
  </si>
  <si>
    <t>le 1er décembre 2008</t>
  </si>
  <si>
    <t>Coucher Soleil</t>
  </si>
  <si>
    <t>15h52min</t>
  </si>
  <si>
    <t>TU</t>
  </si>
  <si>
    <t>H</t>
  </si>
  <si>
    <t>d</t>
  </si>
  <si>
    <t>Dd</t>
  </si>
  <si>
    <r>
      <t>DH</t>
    </r>
    <r>
      <rPr>
        <b/>
        <sz val="10"/>
        <rFont val="Arial Narrow"/>
        <family val="2"/>
      </rPr>
      <t xml:space="preserve"> cos </t>
    </r>
    <r>
      <rPr>
        <b/>
        <sz val="10"/>
        <rFont val="Symbol"/>
        <family val="1"/>
      </rPr>
      <t>d</t>
    </r>
  </si>
  <si>
    <t>Angle au nord</t>
  </si>
  <si>
    <t>Coordonnées horaires</t>
  </si>
  <si>
    <t>Jupiter</t>
  </si>
  <si>
    <r>
      <t xml:space="preserve">  1 12  2008 15 11  0.00   0 36 54.82 -21 58  3.54   5.808453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</si>
  <si>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12  0.00   0 37 54.95 -21 58  3.46   5.808460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</si>
  <si>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13  0.00   0 38 55.08 -21 58  3.38   5.808468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</si>
  <si>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14  0.00   0 39 55.21 -21 58  3.30   5.808475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</si>
  <si>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15  0.00   0 40 55.34 -21 58  3.22   5.808482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</si>
  <si>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16  0.00   0 41 55.47 -21 58  3.14   5.808489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</si>
  <si>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17  0.00   0 42 55.60 -21 58  3.06   5.808496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</si>
  <si>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18  0.00   0 43 55.73 -21 58  2.98   5.808504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</si>
  <si>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19  0.00   0 44 55.85 -21 58  2.90   5.808511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</si>
  <si>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20  0.00   0 45 55.98 -21 58  2.82   5.808518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</si>
  <si>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21  0.00   0 46 56.11 -21 58  2.74   5.808525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</si>
  <si>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22  0.00   0 47 56.24 -21 58  2.66   5.808532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</si>
  <si>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23  0.00   0 48 56.37 -21 58  2.58   5.808540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</si>
  <si>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24  0.00   0 49 56.50 -21 58  2.50   5.808547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</si>
  <si>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25  0.00   0 50 56.63 -21 58  2.42   5.808554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</si>
  <si>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26  0.00   0 51 56.76 -21 58  2.34   5.808561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</si>
  <si>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27  0.00   0 52 56.88 -21 58  2.26   5.808568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</si>
  <si>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28  0.00   0 53 57.01 -21 58  2.18   5.808575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</si>
  <si>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29  0.00   0 54 57.14 -21 58  2.10   5.808583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</si>
  <si>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30  0.00   0 55 57.27 -21 58  2.02   5.808590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</si>
  <si>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31  0.00   0 56 57.40 -21 58  1.94   5.808597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</si>
  <si>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32  0.00   0 57 57.53 -21 58  1.86   5.808604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</si>
  <si>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33  0.00   0 58 57.66 -21 58  1.78   5.808611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</si>
  <si>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34  0.00   0 59 57.78 -21 58  1.70   5.808619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</si>
  <si>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35  0.00   1  0 57.91 -21 58  1.62   5.808626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</si>
  <si>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36  0.00   1  1 58.04 -21 58  1.54   5.808633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</si>
  <si>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37  0.00   1  2 58.17 -21 58  1.46   5.808640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</si>
  <si>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38  0.00   1  3 58.30 -21 58  1.38   5.808647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</si>
  <si>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39  0.00   1  4 58.43 -21 58  1.29   5.808655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</si>
  <si>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19  9  0.00   4 32 10.38 -23 52 45.35   1.003242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</si>
  <si>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10  0.00   4 33 10.33 -23 52 44.85   1.003237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</si>
  <si>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11  0.00   4 34 10.28 -23 52 44.34   1.003232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</si>
  <si>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12  0.00   4 35 10.24 -23 52 43.84   1.003228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</si>
  <si>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13  0.00   4 36 10.19 -23 52 43.34   1.003223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</si>
  <si>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14  0.00   4 37 10.15 -23 52 42.83   1.003218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</si>
  <si>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15  0.00   4 38 10.10 -23 52 42.33   1.003214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</si>
  <si>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16  0.00   4 39 10.05 -23 52 41.83   1.003209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</si>
  <si>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17  0.00   4 40 10.01 -23 52 41.32   1.003204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</si>
  <si>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18  0.00   4 41  9.96 -23 52 40.82   1.003200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</si>
  <si>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19  0.00   4 42  9.91 -23 52 40.31   1.003195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</si>
  <si>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20  0.00   4 43  9.87 -23 52 39.81   1.003190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</si>
  <si>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21  0.00   4 44  9.82 -23 52 39.31   1.003186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</si>
  <si>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22  0.00   4 45  9.78 -23 52 38.80   1.003181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</si>
  <si>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23  0.00   4 46  9.73 -23 52 38.30   1.003176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</si>
  <si>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24  0.00   4 47  9.68 -23 52 37.79   1.003172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</si>
  <si>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25  0.00   4 48  9.64 -23 52 37.29   1.003167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</si>
  <si>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26  0.00   4 49  9.59 -23 52 36.79   1.003162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</si>
  <si>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27  0.00   4 50  9.55 -23 52 36.28   1.003158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</si>
  <si>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28  0.00   4 51  9.50 -23 52 35.78   1.003153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</si>
  <si>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29  0.00   4 52  9.45 -23 52 35.27   1.003148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</si>
  <si>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30  0.00   4 53  9.41 -23 52 34.77   1.003144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</si>
  <si>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31  0.00   4 54  9.36 -23 52 34.27   1.003139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</si>
  <si>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32  0.00   4 55  9.31 -23 52 33.76   1.003134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</si>
  <si>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33  0.00   4 56  9.27 -23 52 33.26   1.003130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</si>
  <si>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34  0.00   4 57  9.22 -23 52 32.75   1.003125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</si>
  <si>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35  0.00   4 58  9.18 -23 52 32.25   1.003120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</si>
  <si>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36  0.00   4 59  9.13 -23 52 31.74   1.003116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</si>
  <si>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37  0.00   5  0  9.08 -23 52 31.24   1.003111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</si>
  <si>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38  0.00   5  1  9.04 -23 52 30.74   1.003106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</si>
  <si>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39  0.00   5  2  8.99 -23 52 30.23   1.003101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</si>
  <si>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40  0.00   5  3  8.94 -23 52 29.73   1.003097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</si>
  <si>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41  0.00   5  4  8.90 -23 52 29.22   1.003092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</si>
  <si>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42  0.00   5  5  8.85 -23 52 28.72   1.003087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</si>
  <si>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43  0.00   5  6  8.81 -23 52 28.21   1.003083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</si>
  <si>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44  0.00   5  7  8.76 -23 52 27.71   1.003078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</si>
  <si>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45  0.00   5  8  8.71 -23 52 27.20   1.003073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</si>
  <si>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46  0.00   5  9  8.67 -23 52 26.70   1.003069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</si>
  <si>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47  0.00   5 10  8.62 -23 52 26.19   1.003064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</si>
  <si>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48  0.00   5 11  8.57 -23 52 25.69   1.003059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</si>
  <si>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49  0.00   5 12  8.53 -23 52 25.18   1.003055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</si>
  <si>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50  0.00   5 13  8.48 -23 52 24.68   1.003050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</si>
  <si>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51  0.00   5 14  8.43 -23 52 24.17   1.003045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</si>
  <si>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52  0.00   5 15  8.39 -23 52 23.67   1.003041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</si>
  <si>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53  0.00   5 16  8.34 -23 52 23.16   1.003036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</si>
  <si>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54  0.00   5 17  8.30 -23 52 22.66   1.003031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</si>
  <si>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55  0.00   5 18  8.25 -23 52 22.15   1.003027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</si>
  <si>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56  0.00   5 19  8.20 -23 52 21.65   1.003022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</si>
  <si>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57  0.00   5 20  8.16 -23 52 21.14   1.003017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</si>
  <si>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58  0.00   5 21  8.11 -23 52 20.64   1.003013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</si>
  <si>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59  0.00   5 22  8.06 -23 52 20.13   1.003008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</si>
  <si>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20  0  0.00   5 23  8.02 -23 52 19.63   1.003003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</si>
  <si>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15  0  0.00   0 25 53.41 -21 58  4.42   5.808374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</si>
  <si>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 1  0.00   0 26 53.54 -21 58  4.34   5.808381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</si>
  <si>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 2  0.00   0 27 53.67 -21 58  4.26   5.808389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</si>
  <si>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3  0.00   0 28 53.79 -21 58  4.18   5.808396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</si>
  <si>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4  0.00   0 29 53.92 -21 58  4.10   5.808403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</si>
  <si>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5  0.00   0 30 54.05 -21 58  4.02   5.808410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</si>
  <si>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6  0.00   0 31 54.18 -21 58  3.94   5.808417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</si>
  <si>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7  0.00   0 32 54.31 -21 58  3.86   5.808424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</si>
  <si>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8  0.00   0 33 54.44 -21 58  3.78   5.808432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</si>
  <si>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9  0.00   0 34 54.57 -21 58  3.70   5.808439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</si>
  <si>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10  0.00   0 35 54.70 -21 58  3.62   5.808446   -2.00    7.47    42.62</t>
    </r>
    <r>
      <rPr>
        <b/>
        <sz val="10"/>
        <rFont val="Arial Unicode MS"/>
        <family val="2"/>
      </rPr>
      <t xml:space="preserve"> </t>
    </r>
  </si>
  <si>
    <r>
      <t>D</t>
    </r>
    <r>
      <rPr>
        <b/>
        <sz val="10"/>
        <rFont val="Arial Narrow"/>
        <family val="0"/>
      </rPr>
      <t>d</t>
    </r>
  </si>
  <si>
    <r>
      <t>D</t>
    </r>
    <r>
      <rPr>
        <b/>
        <sz val="10"/>
        <rFont val="Times New Roman"/>
        <family val="1"/>
      </rPr>
      <t>d</t>
    </r>
  </si>
  <si>
    <r>
      <t xml:space="preserve">  1 12  2008 16 43  0.00   2  9  6.66 -21 57 56.14   5.809116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</si>
  <si>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44  0.00   2 10  6.79 -21 57 56.06   5.809123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</si>
  <si>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45  0.00   2 11  6.92 -21 57 55.98   5.809131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</si>
  <si>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46  0.00   2 12  7.05 -21 57 55.90   5.809138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</si>
  <si>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47  0.00   2 13  7.18 -21 57 55.82   5.809145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</si>
  <si>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48  0.00   2 14  7.31 -21 57 55.74   5.809152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</si>
  <si>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49  0.00   2 15  7.44 -21 57 55.66   5.809159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</si>
  <si>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50  0.00   2 16  7.57 -21 57 55.58   5.809167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</si>
  <si>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51  0.00   2 17  7.69 -21 57 55.50   5.809174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</si>
  <si>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52  0.00   2 18  7.82 -21 57 55.42   5.809181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</si>
  <si>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53  0.00   2 19  7.95 -21 57 55.34   5.809188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</si>
  <si>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54  0.00   2 20  8.08 -21 57 55.25   5.809196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</si>
  <si>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55  0.00   2 21  8.21 -21 57 55.17   5.809203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</si>
  <si>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56  0.00   2 22  8.34 -21 57 55.09   5.809210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</si>
  <si>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57  0.00   2 23  8.47 -21 57 55.01   5.809217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</si>
  <si>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58  0.00   2 24  8.59 -21 57 54.93   5.809225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</si>
  <si>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59  0.00   2 25  8.72 -21 57 54.85   5.809232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</si>
  <si>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0  0.00   2 26  8.85 -21 57 54.77   5.809239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</si>
  <si>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1  0.00   2 27  8.98 -21 57 54.69   5.809246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</si>
  <si>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2  0.00   2 28  9.11 -21 57 54.61   5.809253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</si>
  <si>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3  0.00   2 29  9.24 -21 57 54.53   5.809261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</si>
  <si>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4  0.00   2 30  9.37 -21 57 54.45   5.809268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</si>
  <si>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5  0.00   2 31  9.50 -21 57 54.36   5.809275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</si>
  <si>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6  0.00   2 32  9.62 -21 57 54.28   5.809282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</si>
  <si>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7  0.00   2 33  9.75 -21 57 54.20   5.809290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</si>
  <si>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 8  0.00   2 34  9.88 -21 57 54.12   5.809297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</si>
  <si>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15 40  0.00   1  5 58.56 -21 58  1.21   5.808662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</si>
  <si>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41  0.00   1  6 58.69 -21 58  1.13   5.808669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</si>
  <si>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42  0.00   1  7 58.81 -21 58  1.05   5.808676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</si>
  <si>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43  0.00   1  8 58.94 -21 58  0.97   5.808683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</si>
  <si>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44  0.00   1  9 59.07 -21 58  0.89   5.808691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</si>
  <si>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45  0.00   1 10 59.20 -21 58  0.81   5.808698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</si>
  <si>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46  0.00   1 11 59.33 -21 58  0.73   5.808705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</si>
  <si>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47  0.00   1 12 59.46 -21 58  0.65   5.808712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</si>
  <si>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48  0.00   1 13 59.59 -21 58  0.57   5.808719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</si>
  <si>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49  0.00   1 14 59.72 -21 58  0.49   5.808727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</si>
  <si>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50  0.00   1 15 59.84 -21 58  0.41   5.808734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</si>
  <si>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51  0.00   1 16 59.97 -21 58  0.33   5.808741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</si>
  <si>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52  0.00   1 18  0.10 -21 58  0.25   5.808748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</si>
  <si>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53  0.00   1 19  0.23 -21 58  0.17   5.808755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</si>
  <si>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54  0.00   1 20  0.36 -21 58  0.09   5.808763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</si>
  <si>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55  0.00   1 21  0.49 -21 58  0.01   5.808770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</si>
  <si>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56  0.00   1 22  0.62 -21 57 59.93   5.808777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</si>
  <si>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57  0.00   1 23  0.74 -21 57 59.85   5.808784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</si>
  <si>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58  0.00   1 24  0.87 -21 57 59.77   5.808791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</si>
  <si>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59  0.00   1 25  1.00 -21 57 59.69   5.808799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</si>
  <si>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0  0.00   1 26  1.13 -21 57 59.61   5.808806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</si>
  <si>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1  0.00   1 27  1.26 -21 57 59.53   5.808813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</si>
  <si>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2  0.00   1 28  1.39 -21 57 59.45   5.808820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</si>
  <si>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3  0.00   1 29  1.52 -21 57 59.37   5.808827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</si>
  <si>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4  0.00   1 30  1.65 -21 57 59.29   5.808835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</si>
  <si>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5  0.00   1 31  1.77 -21 57 59.21   5.808842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</si>
  <si>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6  0.00   1 32  1.90 -21 57 59.13   5.808849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</si>
  <si>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7  0.00   1 33  2.03 -21 57 59.05   5.808856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</si>
  <si>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8  0.00   1 34  2.16 -21 57 58.96   5.808864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</si>
  <si>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9  0.00   1 35  2.29 -21 57 58.88   5.808871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</si>
  <si>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10  0.00   1 36  2.42 -21 57 58.80   5.808878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</si>
  <si>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11  0.00   1 37  2.55 -21 57 58.72   5.808885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</si>
  <si>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12  0.00   1 38  2.68 -21 57 58.64   5.808892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</si>
  <si>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13  0.00   1 39  2.80 -21 57 58.56   5.808900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</si>
  <si>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14  0.00   1 40  2.93 -21 57 58.48   5.808907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</si>
  <si>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15  0.00   1 41  3.06 -21 57 58.40   5.808914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</si>
  <si>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16  0.00   1 42  3.19 -21 57 58.32   5.808921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</si>
  <si>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17  0.00   1 43  3.32 -21 57 58.24   5.808928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</si>
  <si>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18  0.00   1 44  3.45 -21 57 58.16   5.808936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</si>
  <si>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19  0.00   1 45  3.58 -21 57 58.08   5.808943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</si>
  <si>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20  0.00   1 46  3.70 -21 57 58.00   5.808950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</si>
  <si>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21  0.00   1 47  3.83 -21 57 57.92   5.808957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</si>
  <si>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22  0.00   1 48  3.96 -21 57 57.84   5.808965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</si>
  <si>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23  0.00   1 49  4.09 -21 57 57.76   5.808972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</si>
  <si>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24  0.00   1 50  4.22 -21 57 57.68   5.808979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</si>
  <si>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25  0.00   1 51  4.35 -21 57 57.60   5.808986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</si>
  <si>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26  0.00   1 52  4.48 -21 57 57.51   5.808993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</si>
  <si>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27  0.00   1 53  4.61 -21 57 57.43   5.809001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</si>
  <si>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28  0.00   1 54  4.73 -21 57 57.35   5.809008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</si>
  <si>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29  0.00   1 55  4.86 -21 57 57.27   5.809015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</si>
  <si>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30  0.00   1 56  4.99 -21 57 57.19   5.809022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</si>
  <si>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31  0.00   1 57  5.12 -21 57 57.11   5.809029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</si>
  <si>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32  0.00   1 58  5.25 -21 57 57.03   5.809037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</si>
  <si>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33  0.00   1 59  5.38 -21 57 56.95   5.809044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</si>
  <si>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34  0.00   2  0  5.51 -21 57 56.87   5.809051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</si>
  <si>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35  0.00   2  1  5.64 -21 57 56.79   5.809058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</si>
  <si>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36  0.00   2  2  5.76 -21 57 56.71   5.809066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</si>
  <si>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37  0.00   2  3  5.89 -21 57 56.63   5.809073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</si>
  <si>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38  0.00   2  4  6.02 -21 57 56.55   5.809080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</si>
  <si>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39  0.00   2  5  6.15 -21 57 56.47   5.809087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</si>
  <si>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40  0.00   2  6  6.28 -21 57 56.39   5.809094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</si>
  <si>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41  0.00   2  7  6.41 -21 57 56.30   5.809102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</si>
  <si>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42  0.00   2  8  6.54 -21 57 56.22   5.809109   -2.00    7.46    42.57</t>
    </r>
    <r>
      <rPr>
        <b/>
        <sz val="10"/>
        <rFont val="Arial Unicode MS"/>
        <family val="2"/>
      </rPr>
      <t xml:space="preserve"> </t>
    </r>
  </si>
  <si>
    <t>Conjonctions de Lune - Vénus - Jupiter</t>
  </si>
  <si>
    <t>Vénus - Jupiter</t>
  </si>
  <si>
    <t>Jupiter - Vénus</t>
  </si>
  <si>
    <t>Lune - Vénus</t>
  </si>
  <si>
    <t>17h23</t>
  </si>
  <si>
    <t>16h42</t>
  </si>
  <si>
    <t>16h50</t>
  </si>
  <si>
    <t>approche</t>
  </si>
  <si>
    <t>conj.</t>
  </si>
  <si>
    <r>
      <t xml:space="preserve">  1 12  2008 17  5  0.00   2 27 57.21 -23 45 31.36   0.002697   -7.38  136.98    43.03</t>
    </r>
    <r>
      <rPr>
        <b/>
        <sz val="10"/>
        <rFont val="Arial Unicode MS"/>
        <family val="2"/>
      </rPr>
      <t xml:space="preserve"> </t>
    </r>
  </si>
  <si>
    <r>
      <t xml:space="preserve">  1 12  2008 17  6  0.00   2 28 55.85 -23 45 21.48   0.002697   -7.38  136.98    43.04</t>
    </r>
    <r>
      <rPr>
        <b/>
        <sz val="10"/>
        <rFont val="Arial Unicode MS"/>
        <family val="2"/>
      </rPr>
      <t xml:space="preserve"> </t>
    </r>
  </si>
  <si>
    <r>
      <t xml:space="preserve">  1 12  2008 17  7  0.00   2 29 54.49 -23 45 11.60   0.002697   -7.38  136.97    43.04</t>
    </r>
    <r>
      <rPr>
        <b/>
        <sz val="10"/>
        <rFont val="Arial Unicode MS"/>
        <family val="2"/>
      </rPr>
      <t xml:space="preserve"> </t>
    </r>
  </si>
  <si>
    <r>
      <t xml:space="preserve">  1 12  2008 17  8  0.00   2 30 53.14 -23 45  1.69   0.002697   -7.38  136.97    43.05</t>
    </r>
    <r>
      <rPr>
        <b/>
        <sz val="10"/>
        <rFont val="Arial Unicode MS"/>
        <family val="2"/>
      </rPr>
      <t xml:space="preserve"> </t>
    </r>
  </si>
  <si>
    <r>
      <t xml:space="preserve">  1 12  2008 17  9  0.00   2 31 51.78 -23 44 51.78   0.002697   -7.38  136.96    43.06</t>
    </r>
    <r>
      <rPr>
        <b/>
        <sz val="10"/>
        <rFont val="Arial Unicode MS"/>
        <family val="2"/>
      </rPr>
      <t xml:space="preserve"> </t>
    </r>
  </si>
  <si>
    <r>
      <t xml:space="preserve">  1 12  2008 17 10  0.00   2 32 50.41 -23 44 41.85   0.002697   -7.38  136.96    43.06</t>
    </r>
    <r>
      <rPr>
        <b/>
        <sz val="10"/>
        <rFont val="Arial Unicode MS"/>
        <family val="2"/>
      </rPr>
      <t xml:space="preserve"> </t>
    </r>
  </si>
  <si>
    <r>
      <t xml:space="preserve">  1 12  2008 17 11  0.00   2 33 49.05 -23 44 31.90   0.002697   -7.38  136.95    43.07</t>
    </r>
    <r>
      <rPr>
        <b/>
        <sz val="10"/>
        <rFont val="Arial Unicode MS"/>
        <family val="2"/>
      </rPr>
      <t xml:space="preserve"> </t>
    </r>
  </si>
  <si>
    <r>
      <t xml:space="preserve">  1 12  2008 17 12  0.00   2 34 47.68 -23 44 21.95   0.002697   -7.38  136.94    43.07</t>
    </r>
    <r>
      <rPr>
        <b/>
        <sz val="10"/>
        <rFont val="Arial Unicode MS"/>
        <family val="2"/>
      </rPr>
      <t xml:space="preserve"> </t>
    </r>
  </si>
  <si>
    <r>
      <t xml:space="preserve">  1 12  2008 17 13  0.00   2 35 46.32 -23 44 11.97   0.002697   -7.38  136.94    43.08</t>
    </r>
    <r>
      <rPr>
        <b/>
        <sz val="10"/>
        <rFont val="Arial Unicode MS"/>
        <family val="2"/>
      </rPr>
      <t xml:space="preserve"> </t>
    </r>
  </si>
  <si>
    <r>
      <t xml:space="preserve">  1 12  2008 17 14  0.00   2 36 44.95 -23 44  1.99   0.002697   -7.38  136.93    43.08</t>
    </r>
    <r>
      <rPr>
        <b/>
        <sz val="10"/>
        <rFont val="Arial Unicode MS"/>
        <family val="2"/>
      </rPr>
      <t xml:space="preserve"> </t>
    </r>
  </si>
  <si>
    <r>
      <t xml:space="preserve">  1 12  2008 17 15  0.00   2 37 43.58 -23 43 51.99   0.002697   -7.38  136.93    43.09</t>
    </r>
    <r>
      <rPr>
        <b/>
        <sz val="10"/>
        <rFont val="Arial Unicode MS"/>
        <family val="2"/>
      </rPr>
      <t xml:space="preserve"> </t>
    </r>
  </si>
  <si>
    <r>
      <t xml:space="preserve">  1 12  2008 17 16  0.00   2 38 42.20 -23 43 41.97   0.002697   -7.38  136.92    43.09</t>
    </r>
    <r>
      <rPr>
        <b/>
        <sz val="10"/>
        <rFont val="Arial Unicode MS"/>
        <family val="2"/>
      </rPr>
      <t xml:space="preserve"> </t>
    </r>
  </si>
  <si>
    <r>
      <t xml:space="preserve">  1 12  2008 17 17  0.00   2 39 40.83 -23 43 31.94   0.002697   -7.38  136.92    43.10</t>
    </r>
    <r>
      <rPr>
        <b/>
        <sz val="10"/>
        <rFont val="Arial Unicode MS"/>
        <family val="2"/>
      </rPr>
      <t xml:space="preserve"> </t>
    </r>
  </si>
  <si>
    <r>
      <t xml:space="preserve">  1 12  2008 17 18  0.00   2 40 39.45 -23 43 21.90   0.002697   -7.38  136.91    43.10</t>
    </r>
    <r>
      <rPr>
        <b/>
        <sz val="10"/>
        <rFont val="Arial Unicode MS"/>
        <family val="2"/>
      </rPr>
      <t xml:space="preserve"> </t>
    </r>
  </si>
  <si>
    <r>
      <t xml:space="preserve">  1 12  2008 17 19  0.00   2 41 38.07 -23 43 11.84   0.002697   -7.38  136.91    43.11</t>
    </r>
    <r>
      <rPr>
        <b/>
        <sz val="10"/>
        <rFont val="Arial Unicode MS"/>
        <family val="2"/>
      </rPr>
      <t xml:space="preserve"> </t>
    </r>
  </si>
  <si>
    <r>
      <t xml:space="preserve">  1 12  2008 17 20  0.00   2 42 36.69 -23 43  1.77   0.002697   -7.39  136.90    43.12</t>
    </r>
    <r>
      <rPr>
        <b/>
        <sz val="10"/>
        <rFont val="Arial Unicode MS"/>
        <family val="2"/>
      </rPr>
      <t xml:space="preserve"> </t>
    </r>
  </si>
  <si>
    <r>
      <t xml:space="preserve">  1 12  2008 17 21  0.00   2 43 35.31 -23 42 51.69   0.002698   -7.39  136.90    43.12</t>
    </r>
    <r>
      <rPr>
        <b/>
        <sz val="10"/>
        <rFont val="Arial Unicode MS"/>
        <family val="2"/>
      </rPr>
      <t xml:space="preserve"> </t>
    </r>
  </si>
  <si>
    <r>
      <t xml:space="preserve">  1 12  2008 17 22  0.00   2 44 33.92 -23 42 41.59   0.002698   -7.39  136.89    43.13</t>
    </r>
    <r>
      <rPr>
        <b/>
        <sz val="10"/>
        <rFont val="Arial Unicode MS"/>
        <family val="2"/>
      </rPr>
      <t xml:space="preserve"> </t>
    </r>
  </si>
  <si>
    <r>
      <t xml:space="preserve">  1 12  2008 17 23  0.00   2 45 32.54 -23 42 31.48   0.002698   -7.39  136.88    43.13</t>
    </r>
    <r>
      <rPr>
        <b/>
        <sz val="10"/>
        <rFont val="Arial Unicode MS"/>
        <family val="2"/>
      </rPr>
      <t xml:space="preserve"> </t>
    </r>
  </si>
  <si>
    <r>
      <t xml:space="preserve">  1 12  2008 17 24  0.00   2 46 31.15 -23 42 21.36   0.002698   -7.39  136.88    43.14</t>
    </r>
    <r>
      <rPr>
        <b/>
        <sz val="10"/>
        <rFont val="Arial Unicode MS"/>
        <family val="2"/>
      </rPr>
      <t xml:space="preserve"> </t>
    </r>
  </si>
  <si>
    <r>
      <t xml:space="preserve">  1 12  2008 17 25  0.00   2 47 29.76 -23 42 11.22   0.002698   -7.39  136.87    43.14</t>
    </r>
    <r>
      <rPr>
        <b/>
        <sz val="10"/>
        <rFont val="Arial Unicode MS"/>
        <family val="2"/>
      </rPr>
      <t xml:space="preserve"> </t>
    </r>
  </si>
  <si>
    <r>
      <t xml:space="preserve">  1 12  2008 17 26  0.00   2 48 28.37 -23 42  1.06   0.002698   -7.39  136.87    43.15</t>
    </r>
    <r>
      <rPr>
        <b/>
        <sz val="10"/>
        <rFont val="Arial Unicode MS"/>
        <family val="2"/>
      </rPr>
      <t xml:space="preserve"> </t>
    </r>
  </si>
  <si>
    <r>
      <t xml:space="preserve">  1 12  2008 17 27  0.00   2 49 26.97 -23 41 50.90   0.002698   -7.39  136.86    43.15</t>
    </r>
    <r>
      <rPr>
        <b/>
        <sz val="10"/>
        <rFont val="Arial Unicode MS"/>
        <family val="2"/>
      </rPr>
      <t xml:space="preserve"> </t>
    </r>
  </si>
  <si>
    <r>
      <t xml:space="preserve">  1 12  2008 17 28  0.00   2 50 25.58 -23 41 40.72   0.002698   -7.39  136.86    43.16</t>
    </r>
    <r>
      <rPr>
        <b/>
        <sz val="10"/>
        <rFont val="Arial Unicode MS"/>
        <family val="2"/>
      </rPr>
      <t xml:space="preserve"> </t>
    </r>
  </si>
  <si>
    <r>
      <t xml:space="preserve">  1 12  2008 17 29  0.00   2 51 24.18 -23 41 30.53   0.002698   -7.39  136.85    43.17</t>
    </r>
    <r>
      <rPr>
        <b/>
        <sz val="10"/>
        <rFont val="Arial Unicode MS"/>
        <family val="2"/>
      </rPr>
      <t xml:space="preserve"> </t>
    </r>
  </si>
  <si>
    <r>
      <t xml:space="preserve">  1 12  2008 17 30  0.00   2 52 22.78 -23 41 20.32   0.002698   -7.39  136.85    43.17</t>
    </r>
    <r>
      <rPr>
        <b/>
        <sz val="10"/>
        <rFont val="Arial Unicode MS"/>
        <family val="2"/>
      </rPr>
      <t xml:space="preserve"> </t>
    </r>
  </si>
  <si>
    <r>
      <t xml:space="preserve">  1 12  2008 17  9  0.00   2 35 10.01 -21 57 54.04   5.809304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</si>
  <si>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10  0.00   2 36 10.14 -21 57 53.96   5.809311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</si>
  <si>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11  0.00   2 37 10.27 -21 57 53.88   5.809319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</si>
  <si>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12  0.00   2 38 10.40 -21 57 53.80   5.809326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</si>
  <si>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13  0.00   2 39 10.52 -21 57 53.72   5.809333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</si>
  <si>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14  0.00   2 40 10.65 -21 57 53.64   5.809340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</si>
  <si>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15  0.00   2 41 10.78 -21 57 53.55   5.809347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</si>
  <si>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16  0.00   2 42 10.91 -21 57 53.47   5.809355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</si>
  <si>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17  0.00   2 43 11.04 -21 57 53.39   5.809362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</si>
  <si>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18  0.00   2 44 11.17 -21 57 53.31   5.809369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</si>
  <si>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19  0.00   2 45 11.30 -21 57 53.23   5.809376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</si>
  <si>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20  0.00   2 46 11.43 -21 57 53.15   5.809384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</si>
  <si>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21  0.00   2 47 11.55 -21 57 53.07   5.809391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</si>
  <si>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22  0.00   2 48 11.68 -21 57 52.99   5.809398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</si>
  <si>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23  0.00   2 49 11.81 -21 57 52.91   5.809405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</si>
  <si>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24  0.00   2 50 11.94 -21 57 52.83   5.809413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</si>
  <si>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25  0.00   2 51 12.07 -21 57 52.74   5.809420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</si>
  <si>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26  0.00   2 52 12.20 -21 57 52.66   5.809427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</si>
  <si>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27  0.00   2 53 12.33 -21 57 52.58   5.809434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</si>
  <si>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28  0.00   2 54 12.45 -21 57 52.50   5.809442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</si>
  <si>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29  0.00   2 55 12.58 -21 57 52.42   5.809449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</si>
  <si>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30  0.00   2 56 12.71 -21 57 52.34   5.809456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</si>
  <si>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31  0.00   2 57 12.84 -21 57 52.26   5.809463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</si>
  <si>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32  0.00   2 58 12.97 -21 57 52.18   5.809471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</si>
  <si>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33  0.00   2 59 13.10 -21 57 52.10   5.809478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</si>
  <si>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34  0.00   3  0 13.23 -21 57 52.01   5.809485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</si>
  <si>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35  0.00   3  1 13.35 -21 57 51.93   5.809492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</si>
  <si>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16 26  0.00   1 49 48.76 -23 51 44.65   0.002694   -7.37  137.19    42.83</t>
    </r>
    <r>
      <rPr>
        <b/>
        <sz val="10"/>
        <rFont val="Arial Unicode MS"/>
        <family val="2"/>
      </rPr>
      <t xml:space="preserve"> </t>
    </r>
  </si>
  <si>
    <r>
      <t xml:space="preserve">  1 12  2008 16 27  0.00   1 50 47.47 -23 51 35.37   0.002695   -7.37  137.18    42.83</t>
    </r>
    <r>
      <rPr>
        <b/>
        <sz val="10"/>
        <rFont val="Arial Unicode MS"/>
        <family val="2"/>
      </rPr>
      <t xml:space="preserve"> </t>
    </r>
  </si>
  <si>
    <r>
      <t xml:space="preserve">  1 12  2008 16 28  0.00   1 51 46.18 -23 51 26.08   0.002695   -7.37  137.18    42.84</t>
    </r>
    <r>
      <rPr>
        <b/>
        <sz val="10"/>
        <rFont val="Arial Unicode MS"/>
        <family val="2"/>
      </rPr>
      <t xml:space="preserve"> </t>
    </r>
  </si>
  <si>
    <r>
      <t xml:space="preserve">  1 12  2008 16 29  0.00   1 52 44.88 -23 51 16.77   0.002695   -7.37  137.17    42.84</t>
    </r>
    <r>
      <rPr>
        <b/>
        <sz val="10"/>
        <rFont val="Arial Unicode MS"/>
        <family val="2"/>
      </rPr>
      <t xml:space="preserve"> </t>
    </r>
  </si>
  <si>
    <r>
      <t xml:space="preserve">  1 12  2008 16 30  0.00   1 53 43.58 -23 51  7.45   0.002695   -7.37  137.17    42.85</t>
    </r>
    <r>
      <rPr>
        <b/>
        <sz val="10"/>
        <rFont val="Arial Unicode MS"/>
        <family val="2"/>
      </rPr>
      <t xml:space="preserve"> </t>
    </r>
  </si>
  <si>
    <r>
      <t xml:space="preserve">  1 12  2008 16 31  0.00   1 54 42.28 -23 50 58.11   0.002695   -7.37  137.16    42.85</t>
    </r>
    <r>
      <rPr>
        <b/>
        <sz val="10"/>
        <rFont val="Arial Unicode MS"/>
        <family val="2"/>
      </rPr>
      <t xml:space="preserve"> </t>
    </r>
  </si>
  <si>
    <r>
      <t xml:space="preserve">  1 12  2008 16 32  0.00   1 55 40.98 -23 50 48.76   0.002695   -7.37  137.16    42.86</t>
    </r>
    <r>
      <rPr>
        <b/>
        <sz val="10"/>
        <rFont val="Arial Unicode MS"/>
        <family val="2"/>
      </rPr>
      <t xml:space="preserve"> </t>
    </r>
  </si>
  <si>
    <r>
      <t xml:space="preserve">  1 12  2008 16 33  0.00   1 56 39.68 -23 50 39.39   0.002695   -7.37  137.15    42.87</t>
    </r>
    <r>
      <rPr>
        <b/>
        <sz val="10"/>
        <rFont val="Arial Unicode MS"/>
        <family val="2"/>
      </rPr>
      <t xml:space="preserve"> </t>
    </r>
  </si>
  <si>
    <r>
      <t xml:space="preserve">  1 12  2008 16 34  0.00   1 57 38.38 -23 50 30.00   0.002695   -7.37  137.15    42.87</t>
    </r>
    <r>
      <rPr>
        <b/>
        <sz val="10"/>
        <rFont val="Arial Unicode MS"/>
        <family val="2"/>
      </rPr>
      <t xml:space="preserve"> </t>
    </r>
  </si>
  <si>
    <r>
      <t xml:space="preserve">  1 12  2008 16 35  0.00   1 58 37.07 -23 50 20.60   0.002695   -7.37  137.14    42.88</t>
    </r>
    <r>
      <rPr>
        <b/>
        <sz val="10"/>
        <rFont val="Arial Unicode MS"/>
        <family val="2"/>
      </rPr>
      <t xml:space="preserve"> </t>
    </r>
  </si>
  <si>
    <r>
      <t xml:space="preserve">  1 12  2008 16 36  0.00   1 59 35.77 -23 50 11.18   0.002695   -7.37  137.14    42.88</t>
    </r>
    <r>
      <rPr>
        <b/>
        <sz val="10"/>
        <rFont val="Arial Unicode MS"/>
        <family val="2"/>
      </rPr>
      <t xml:space="preserve"> </t>
    </r>
  </si>
  <si>
    <r>
      <t xml:space="preserve">  1 12  2008 16 37  0.00   2  0 34.46 -23 50  1.74   0.002695   -7.37  137.13    42.89</t>
    </r>
    <r>
      <rPr>
        <b/>
        <sz val="10"/>
        <rFont val="Arial Unicode MS"/>
        <family val="2"/>
      </rPr>
      <t xml:space="preserve"> </t>
    </r>
  </si>
  <si>
    <r>
      <t xml:space="preserve">  1 12  2008 16 38  0.00   2  1 33.15 -23 49 52.29   0.002695   -7.37  137.13    42.89</t>
    </r>
    <r>
      <rPr>
        <b/>
        <sz val="10"/>
        <rFont val="Arial Unicode MS"/>
        <family val="2"/>
      </rPr>
      <t xml:space="preserve"> </t>
    </r>
  </si>
  <si>
    <r>
      <t xml:space="preserve">  1 12  2008 16 39  0.00   2  2 31.84 -23 49 42.83   0.002695   -7.37  137.12    42.90</t>
    </r>
    <r>
      <rPr>
        <b/>
        <sz val="10"/>
        <rFont val="Arial Unicode MS"/>
        <family val="2"/>
      </rPr>
      <t xml:space="preserve"> </t>
    </r>
  </si>
  <si>
    <r>
      <t xml:space="preserve">  1 12  2008 16 40  0.00   2  3 30.53 -23 49 33.35   0.002695   -7.37  137.12    42.90</t>
    </r>
    <r>
      <rPr>
        <b/>
        <sz val="10"/>
        <rFont val="Arial Unicode MS"/>
        <family val="2"/>
      </rPr>
      <t xml:space="preserve"> </t>
    </r>
  </si>
  <si>
    <r>
      <t xml:space="preserve">  1 12  2008 16 41  0.00   2  4 29.21 -23 49 23.85   0.002695   -7.37  137.11    42.91</t>
    </r>
    <r>
      <rPr>
        <b/>
        <sz val="10"/>
        <rFont val="Arial Unicode MS"/>
        <family val="2"/>
      </rPr>
      <t xml:space="preserve"> </t>
    </r>
  </si>
  <si>
    <r>
      <t xml:space="preserve">  1 12  2008 16 42  0.00   2  5 27.90 -23 49 14.34   0.002695   -7.37  137.10    42.91</t>
    </r>
    <r>
      <rPr>
        <b/>
        <sz val="10"/>
        <rFont val="Arial Unicode MS"/>
        <family val="2"/>
      </rPr>
      <t xml:space="preserve"> </t>
    </r>
  </si>
  <si>
    <r>
      <t xml:space="preserve">  1 12  2008 16 43  0.00   2  6 26.58 -23 49  4.81   0.002695   -7.37  137.10    42.92</t>
    </r>
    <r>
      <rPr>
        <b/>
        <sz val="10"/>
        <rFont val="Arial Unicode MS"/>
        <family val="2"/>
      </rPr>
      <t xml:space="preserve"> </t>
    </r>
  </si>
  <si>
    <r>
      <t xml:space="preserve">  1 12  2008 16 44  0.00   2  7 25.26 -23 48 55.27   0.002695   -7.37  137.09    42.92</t>
    </r>
    <r>
      <rPr>
        <b/>
        <sz val="10"/>
        <rFont val="Arial Unicode MS"/>
        <family val="2"/>
      </rPr>
      <t xml:space="preserve"> </t>
    </r>
  </si>
  <si>
    <r>
      <t xml:space="preserve">  1 12  2008 16 45  0.00   2  8 23.94 -23 48 45.71   0.002695   -7.37  137.09    42.93</t>
    </r>
    <r>
      <rPr>
        <b/>
        <sz val="10"/>
        <rFont val="Arial Unicode MS"/>
        <family val="2"/>
      </rPr>
      <t xml:space="preserve"> </t>
    </r>
  </si>
  <si>
    <r>
      <t xml:space="preserve">  1 12  2008 16 46  0.00   2  9 22.62 -23 48 36.13   0.002695   -7.37  137.08    42.93</t>
    </r>
    <r>
      <rPr>
        <b/>
        <sz val="10"/>
        <rFont val="Arial Unicode MS"/>
        <family val="2"/>
      </rPr>
      <t xml:space="preserve"> </t>
    </r>
  </si>
  <si>
    <r>
      <t xml:space="preserve">  1 12  2008 16 47  0.00   2 10 21.30 -23 48 26.54   0.002696   -7.37  137.08    42.94</t>
    </r>
    <r>
      <rPr>
        <b/>
        <sz val="10"/>
        <rFont val="Arial Unicode MS"/>
        <family val="2"/>
      </rPr>
      <t xml:space="preserve"> </t>
    </r>
  </si>
  <si>
    <r>
      <t xml:space="preserve">  1 12  2008 16 48  0.00   2 11 19.98 -23 48 16.94   0.002696   -7.37  137.07    42.94</t>
    </r>
    <r>
      <rPr>
        <b/>
        <sz val="10"/>
        <rFont val="Arial Unicode MS"/>
        <family val="2"/>
      </rPr>
      <t xml:space="preserve"> </t>
    </r>
  </si>
  <si>
    <r>
      <t xml:space="preserve">  1 12  2008 16 49  0.00   2 12 18.65 -23 48  7.32   0.002696   -7.37  137.07    42.95</t>
    </r>
    <r>
      <rPr>
        <b/>
        <sz val="10"/>
        <rFont val="Arial Unicode MS"/>
        <family val="2"/>
      </rPr>
      <t xml:space="preserve"> </t>
    </r>
  </si>
  <si>
    <r>
      <t xml:space="preserve">  1 12  2008 16 50  0.00   2 13 17.32 -23 47 57.68   0.002696   -7.37  137.06    42.95</t>
    </r>
    <r>
      <rPr>
        <b/>
        <sz val="10"/>
        <rFont val="Arial Unicode MS"/>
        <family val="2"/>
      </rPr>
      <t xml:space="preserve"> </t>
    </r>
  </si>
  <si>
    <r>
      <t xml:space="preserve">  1 12  2008 16 51  0.00   2 14 15.99 -23 47 48.03   0.002696   -7.37  137.06    42.96</t>
    </r>
    <r>
      <rPr>
        <b/>
        <sz val="10"/>
        <rFont val="Arial Unicode MS"/>
        <family val="2"/>
      </rPr>
      <t xml:space="preserve"> </t>
    </r>
  </si>
  <si>
    <r>
      <t xml:space="preserve">  1 12  2008 16 52  0.00   2 15 14.66 -23 47 38.37   0.002696   -7.37  137.05    42.96</t>
    </r>
    <r>
      <rPr>
        <b/>
        <sz val="10"/>
        <rFont val="Arial Unicode MS"/>
        <family val="2"/>
      </rPr>
      <t xml:space="preserve"> </t>
    </r>
  </si>
  <si>
    <r>
      <t xml:space="preserve">  1 12  2008 16 53  0.00   2 16 13.33 -23 47 28.69   0.002696   -7.38  137.05    42.97</t>
    </r>
    <r>
      <rPr>
        <b/>
        <sz val="10"/>
        <rFont val="Arial Unicode MS"/>
        <family val="2"/>
      </rPr>
      <t xml:space="preserve"> </t>
    </r>
  </si>
  <si>
    <r>
      <t xml:space="preserve">  1 12  2008 16 54  0.00   2 17 12.00 -23 47 18.99   0.002696   -7.38  137.04    42.98</t>
    </r>
    <r>
      <rPr>
        <b/>
        <sz val="10"/>
        <rFont val="Arial Unicode MS"/>
        <family val="2"/>
      </rPr>
      <t xml:space="preserve"> </t>
    </r>
  </si>
  <si>
    <r>
      <t xml:space="preserve">  1 12  2008 16 55  0.00   2 18 10.66 -23 47  9.28   0.002696   -7.38  137.04    42.98</t>
    </r>
    <r>
      <rPr>
        <b/>
        <sz val="10"/>
        <rFont val="Arial Unicode MS"/>
        <family val="2"/>
      </rPr>
      <t xml:space="preserve"> </t>
    </r>
  </si>
  <si>
    <r>
      <t xml:space="preserve">  1 12  2008 16 56  0.00   2 19  9.32 -23 46 59.55   0.002696   -7.38  137.03    42.99</t>
    </r>
    <r>
      <rPr>
        <b/>
        <sz val="10"/>
        <rFont val="Arial Unicode MS"/>
        <family val="2"/>
      </rPr>
      <t xml:space="preserve"> </t>
    </r>
  </si>
  <si>
    <r>
      <t xml:space="preserve">  1 12  2008 16 57  0.00   2 20  7.98 -23 46 49.81   0.002696   -7.38  137.03    42.99</t>
    </r>
    <r>
      <rPr>
        <b/>
        <sz val="10"/>
        <rFont val="Arial Unicode MS"/>
        <family val="2"/>
      </rPr>
      <t xml:space="preserve"> </t>
    </r>
  </si>
  <si>
    <r>
      <t xml:space="preserve">  1 12  2008 16 58  0.00   2 21  6.64 -23 46 40.06   0.002696   -7.38  137.02    43.00</t>
    </r>
    <r>
      <rPr>
        <b/>
        <sz val="10"/>
        <rFont val="Arial Unicode MS"/>
        <family val="2"/>
      </rPr>
      <t xml:space="preserve"> </t>
    </r>
  </si>
  <si>
    <r>
      <t xml:space="preserve">  1 12  2008 16 59  0.00   2 22  5.30 -23 46 30.29   0.002696   -7.38  137.01    43.00</t>
    </r>
    <r>
      <rPr>
        <b/>
        <sz val="10"/>
        <rFont val="Arial Unicode MS"/>
        <family val="2"/>
      </rPr>
      <t xml:space="preserve"> </t>
    </r>
  </si>
  <si>
    <r>
      <t xml:space="preserve">  1 12  2008 17  0  0.00   2 23  3.95 -23 46 20.50   0.002696   -7.38  137.01    43.01</t>
    </r>
    <r>
      <rPr>
        <b/>
        <sz val="10"/>
        <rFont val="Arial Unicode MS"/>
        <family val="2"/>
      </rPr>
      <t xml:space="preserve"> </t>
    </r>
  </si>
  <si>
    <r>
      <t xml:space="preserve">  1 12  2008 17  1  0.00   2 24  2.61 -23 46 10.70   0.002696   -7.38  137.00    43.01</t>
    </r>
    <r>
      <rPr>
        <b/>
        <sz val="10"/>
        <rFont val="Arial Unicode MS"/>
        <family val="2"/>
      </rPr>
      <t xml:space="preserve"> </t>
    </r>
  </si>
  <si>
    <r>
      <t xml:space="preserve">  1 12  2008 17  2  0.00   2 25  1.26 -23 46  0.89   0.002696   -7.38  137.00    43.02</t>
    </r>
    <r>
      <rPr>
        <b/>
        <sz val="10"/>
        <rFont val="Arial Unicode MS"/>
        <family val="2"/>
      </rPr>
      <t xml:space="preserve"> </t>
    </r>
  </si>
  <si>
    <r>
      <t xml:space="preserve">  1 12  2008 17  3  0.00   2 25 59.91 -23 45 51.06   0.002696   -7.38  136.99    43.02</t>
    </r>
    <r>
      <rPr>
        <b/>
        <sz val="10"/>
        <rFont val="Arial Unicode MS"/>
        <family val="2"/>
      </rPr>
      <t xml:space="preserve"> </t>
    </r>
  </si>
  <si>
    <r>
      <t xml:space="preserve">  1 12  2008 17  4  0.00   2 26 58.56 -23 45 41.21   0.002696   -7.38  136.99    43.03</t>
    </r>
    <r>
      <rPr>
        <b/>
        <sz val="10"/>
        <rFont val="Arial Unicode MS"/>
        <family val="2"/>
      </rPr>
      <t xml:space="preserve"> </t>
    </r>
  </si>
  <si>
    <r>
      <t xml:space="preserve">  1 12  2008 18 36  0.00   3 56 45.49 -23 29 40.32   0.002703   -7.42  136.46    43.56</t>
    </r>
    <r>
      <rPr>
        <b/>
        <sz val="10"/>
        <rFont val="Arial Unicode MS"/>
        <family val="2"/>
      </rPr>
      <t xml:space="preserve"> </t>
    </r>
  </si>
  <si>
    <r>
      <t xml:space="preserve">  1 12  2008 18 37  0.00   3 57 43.93 -23 29 29.36   0.002704   -7.42  136.45    43.57</t>
    </r>
    <r>
      <rPr>
        <b/>
        <sz val="10"/>
        <rFont val="Arial Unicode MS"/>
        <family val="2"/>
      </rPr>
      <t xml:space="preserve"> </t>
    </r>
  </si>
  <si>
    <r>
      <t xml:space="preserve">  1 12  2008 18 38  0.00   3 58 42.38 -23 29 18.39   0.002704   -7.42  136.44    43.57</t>
    </r>
    <r>
      <rPr>
        <b/>
        <sz val="10"/>
        <rFont val="Arial Unicode MS"/>
        <family val="2"/>
      </rPr>
      <t xml:space="preserve"> </t>
    </r>
  </si>
  <si>
    <r>
      <t xml:space="preserve">  1 12  2008 18 39  0.00   3 59 40.82 -23 29  7.41   0.002704   -7.42  136.44    43.58</t>
    </r>
    <r>
      <rPr>
        <b/>
        <sz val="10"/>
        <rFont val="Arial Unicode MS"/>
        <family val="2"/>
      </rPr>
      <t xml:space="preserve"> </t>
    </r>
  </si>
  <si>
    <r>
      <t xml:space="preserve">  1 12  2008 18 40  0.00   4  0 39.26 -23 28 56.42   0.002704   -7.42  136.43    43.58</t>
    </r>
    <r>
      <rPr>
        <b/>
        <sz val="10"/>
        <rFont val="Arial Unicode MS"/>
        <family val="2"/>
      </rPr>
      <t xml:space="preserve"> </t>
    </r>
  </si>
  <si>
    <r>
      <t xml:space="preserve">  1 12  2008 18 41  0.00   4  1 37.69 -23 28 45.42   0.002704   -7.42  136.42    43.59</t>
    </r>
    <r>
      <rPr>
        <b/>
        <sz val="10"/>
        <rFont val="Arial Unicode MS"/>
        <family val="2"/>
      </rPr>
      <t xml:space="preserve"> </t>
    </r>
  </si>
  <si>
    <r>
      <t xml:space="preserve">  1 12  2008 18 42  0.00   4  2 36.13 -23 28 34.42   0.002704   -7.42  136.42    43.60</t>
    </r>
    <r>
      <rPr>
        <b/>
        <sz val="10"/>
        <rFont val="Arial Unicode MS"/>
        <family val="2"/>
      </rPr>
      <t xml:space="preserve"> </t>
    </r>
  </si>
  <si>
    <r>
      <t xml:space="preserve">  1 12  2008 18 43  0.00   4  3 34.56 -23 28 23.40   0.002704   -7.42  136.41    43.60</t>
    </r>
    <r>
      <rPr>
        <b/>
        <sz val="10"/>
        <rFont val="Arial Unicode MS"/>
        <family val="2"/>
      </rPr>
      <t xml:space="preserve"> </t>
    </r>
  </si>
  <si>
    <r>
      <t xml:space="preserve">  1 12  2008 18 44  0.00   4  4 32.99 -23 28 12.37   0.002704   -7.42  136.41    43.61</t>
    </r>
    <r>
      <rPr>
        <b/>
        <sz val="10"/>
        <rFont val="Arial Unicode MS"/>
        <family val="2"/>
      </rPr>
      <t xml:space="preserve"> </t>
    </r>
  </si>
  <si>
    <r>
      <t xml:space="preserve">  1 12  2008 18 45  0.00   4  5 31.41 -23 28  1.34   0.002704   -7.42  136.40    43.62</t>
    </r>
    <r>
      <rPr>
        <b/>
        <sz val="10"/>
        <rFont val="Arial Unicode MS"/>
        <family val="2"/>
      </rPr>
      <t xml:space="preserve"> </t>
    </r>
  </si>
  <si>
    <r>
      <t xml:space="preserve">  1 12  2008 18 46  0.00   4  6 29.84 -23 27 50.30   0.002704   -7.42  136.39    43.62</t>
    </r>
    <r>
      <rPr>
        <b/>
        <sz val="10"/>
        <rFont val="Arial Unicode MS"/>
        <family val="2"/>
      </rPr>
      <t xml:space="preserve"> </t>
    </r>
  </si>
  <si>
    <r>
      <t xml:space="preserve">  1 12  2008 18 47  0.00   4  7 28.26 -23 27 39.25   0.002704   -7.42  136.39    43.63</t>
    </r>
    <r>
      <rPr>
        <b/>
        <sz val="10"/>
        <rFont val="Arial Unicode MS"/>
        <family val="2"/>
      </rPr>
      <t xml:space="preserve"> </t>
    </r>
  </si>
  <si>
    <r>
      <t xml:space="preserve">  1 12  2008 18 48  0.00   4  8 26.68 -23 27 28.19   0.002705   -7.42  136.38    43.63</t>
    </r>
    <r>
      <rPr>
        <b/>
        <sz val="10"/>
        <rFont val="Arial Unicode MS"/>
        <family val="2"/>
      </rPr>
      <t xml:space="preserve"> </t>
    </r>
  </si>
  <si>
    <r>
      <t xml:space="preserve">  1 12  2008 18 49  0.00   4  9 25.09 -23 27 17.12   0.002705   -7.42  136.37    43.64</t>
    </r>
    <r>
      <rPr>
        <b/>
        <sz val="10"/>
        <rFont val="Arial Unicode MS"/>
        <family val="2"/>
      </rPr>
      <t xml:space="preserve"> </t>
    </r>
  </si>
  <si>
    <r>
      <t xml:space="preserve">  1 12  2008 18 50  0.00   4 10 23.51 -23 27  6.04   0.002705   -7.42  136.37    43.65</t>
    </r>
    <r>
      <rPr>
        <b/>
        <sz val="10"/>
        <rFont val="Arial Unicode MS"/>
        <family val="2"/>
      </rPr>
      <t xml:space="preserve"> </t>
    </r>
  </si>
  <si>
    <r>
      <t xml:space="preserve">  1 12  2008 18 51  0.00   4 11 21.92 -23 26 54.96   0.002705   -7.42  136.36    43.65</t>
    </r>
    <r>
      <rPr>
        <b/>
        <sz val="10"/>
        <rFont val="Arial Unicode MS"/>
        <family val="2"/>
      </rPr>
      <t xml:space="preserve"> </t>
    </r>
  </si>
  <si>
    <r>
      <t xml:space="preserve">  1 12  2008 18 52  0.00   4 12 20.32 -23 26 43.86   0.002705   -7.42  136.36    43.66</t>
    </r>
    <r>
      <rPr>
        <b/>
        <sz val="10"/>
        <rFont val="Arial Unicode MS"/>
        <family val="2"/>
      </rPr>
      <t xml:space="preserve"> </t>
    </r>
  </si>
  <si>
    <r>
      <t xml:space="preserve">  1 12  2008 18 53  0.00   4 13 18.73 -23 26 32.76   0.002705   -7.42  136.35    43.67</t>
    </r>
    <r>
      <rPr>
        <b/>
        <sz val="10"/>
        <rFont val="Arial Unicode MS"/>
        <family val="2"/>
      </rPr>
      <t xml:space="preserve"> </t>
    </r>
  </si>
  <si>
    <r>
      <t xml:space="preserve">  1 12  2008 18 54  0.00   4 14 17.13 -23 26 21.65   0.002705   -7.42  136.34    43.67</t>
    </r>
    <r>
      <rPr>
        <b/>
        <sz val="10"/>
        <rFont val="Arial Unicode MS"/>
        <family val="2"/>
      </rPr>
      <t xml:space="preserve"> </t>
    </r>
  </si>
  <si>
    <r>
      <t xml:space="preserve">  1 12  2008 18 55  0.00   4 15 15.53 -23 26 10.53   0.002705   -7.42  136.34    43.68</t>
    </r>
    <r>
      <rPr>
        <b/>
        <sz val="10"/>
        <rFont val="Arial Unicode MS"/>
        <family val="2"/>
      </rPr>
      <t xml:space="preserve"> </t>
    </r>
  </si>
  <si>
    <r>
      <t xml:space="preserve">  1 12  2008 18 56  0.00   4 16 13.93 -23 25 59.41   0.002705   -7.42  136.33    43.69</t>
    </r>
    <r>
      <rPr>
        <b/>
        <sz val="10"/>
        <rFont val="Arial Unicode MS"/>
        <family val="2"/>
      </rPr>
      <t xml:space="preserve"> </t>
    </r>
  </si>
  <si>
    <r>
      <t xml:space="preserve">  1 12  2008 18 57  0.00   4 17 12.33 -23 25 48.27   0.002705   -7.42  136.32    43.69</t>
    </r>
    <r>
      <rPr>
        <b/>
        <sz val="10"/>
        <rFont val="Arial Unicode MS"/>
        <family val="2"/>
      </rPr>
      <t xml:space="preserve"> </t>
    </r>
  </si>
  <si>
    <r>
      <t xml:space="preserve">  1 12  2008 18 58  0.00   4 18 10.72 -23 25 37.13   0.002705   -7.42  136.32    43.70</t>
    </r>
    <r>
      <rPr>
        <b/>
        <sz val="10"/>
        <rFont val="Arial Unicode MS"/>
        <family val="2"/>
      </rPr>
      <t xml:space="preserve"> </t>
    </r>
  </si>
  <si>
    <r>
      <t xml:space="preserve">  1 12  2008 18 59  0.00   4 19  9.11 -23 25 25.98   0.002706   -7.42  136.31    43.70</t>
    </r>
    <r>
      <rPr>
        <b/>
        <sz val="10"/>
        <rFont val="Arial Unicode MS"/>
        <family val="2"/>
      </rPr>
      <t xml:space="preserve"> </t>
    </r>
  </si>
  <si>
    <r>
      <t xml:space="preserve">  1 12  2008 19  0  0.00   4 20  7.49 -23 25 14.82   0.002706   -7.43  136.30    43.71</t>
    </r>
    <r>
      <rPr>
        <b/>
        <sz val="10"/>
        <rFont val="Arial Unicode MS"/>
        <family val="2"/>
      </rPr>
      <t xml:space="preserve"> </t>
    </r>
  </si>
  <si>
    <r>
      <t xml:space="preserve">  1 12  2008 19  1  0.00   4 21  5.88 -23 25  3.66   0.002706   -7.43  136.30    43.72</t>
    </r>
    <r>
      <rPr>
        <b/>
        <sz val="10"/>
        <rFont val="Arial Unicode MS"/>
        <family val="2"/>
      </rPr>
      <t xml:space="preserve"> </t>
    </r>
  </si>
  <si>
    <r>
      <t xml:space="preserve">  1 12  2008 19  2  0.00   4 22  4.26 -23 24 52.49   0.002706   -7.43  136.29    43.72</t>
    </r>
    <r>
      <rPr>
        <b/>
        <sz val="10"/>
        <rFont val="Arial Unicode MS"/>
        <family val="2"/>
      </rPr>
      <t xml:space="preserve"> </t>
    </r>
  </si>
  <si>
    <r>
      <t xml:space="preserve">  1 12  2008 19  3  0.00   4 23  2.64 -23 24 41.31   0.002706   -7.43  136.28    43.73</t>
    </r>
    <r>
      <rPr>
        <b/>
        <sz val="10"/>
        <rFont val="Arial Unicode MS"/>
        <family val="2"/>
      </rPr>
      <t xml:space="preserve"> </t>
    </r>
  </si>
  <si>
    <r>
      <t xml:space="preserve">  1 12  2008 19  4  0.00   4 24  1.02 -23 24 30.12   0.002706   -7.43  136.28    43.74</t>
    </r>
    <r>
      <rPr>
        <b/>
        <sz val="10"/>
        <rFont val="Arial Unicode MS"/>
        <family val="2"/>
      </rPr>
      <t xml:space="preserve"> </t>
    </r>
  </si>
  <si>
    <r>
      <t xml:space="preserve">  1 12  2008 19  5  0.00   4 24 59.39 -23 24 18.92   0.002706   -7.43  136.27    43.74</t>
    </r>
    <r>
      <rPr>
        <b/>
        <sz val="10"/>
        <rFont val="Arial Unicode MS"/>
        <family val="2"/>
      </rPr>
      <t xml:space="preserve"> </t>
    </r>
  </si>
  <si>
    <r>
      <t xml:space="preserve">  1 12  2008 19  6  0.00   4 25 57.76 -23 24  7.72   0.002706   -7.43  136.26    43.75</t>
    </r>
    <r>
      <rPr>
        <b/>
        <sz val="10"/>
        <rFont val="Arial Unicode MS"/>
        <family val="2"/>
      </rPr>
      <t xml:space="preserve"> </t>
    </r>
  </si>
  <si>
    <r>
      <t xml:space="preserve">  1 12  2008 19  7  0.00   4 26 56.13 -23 23 56.51   0.002706   -7.43  136.26    43.76</t>
    </r>
    <r>
      <rPr>
        <b/>
        <sz val="10"/>
        <rFont val="Arial Unicode MS"/>
        <family val="2"/>
      </rPr>
      <t xml:space="preserve"> </t>
    </r>
  </si>
  <si>
    <r>
      <t xml:space="preserve">  1 12  2008 19  8  0.00   4 27 54.49 -23 23 45.29   0.002706   -7.43  136.25    43.76</t>
    </r>
    <r>
      <rPr>
        <b/>
        <sz val="10"/>
        <rFont val="Arial Unicode MS"/>
        <family val="2"/>
      </rPr>
      <t xml:space="preserve"> </t>
    </r>
  </si>
  <si>
    <r>
      <t xml:space="preserve">  1 12  2008 19  9  0.00   4 28 52.86 -23 23 34.07   0.002707   -7.43  136.25    43.77</t>
    </r>
    <r>
      <rPr>
        <b/>
        <sz val="10"/>
        <rFont val="Arial Unicode MS"/>
        <family val="2"/>
      </rPr>
      <t xml:space="preserve"> </t>
    </r>
  </si>
  <si>
    <r>
      <t xml:space="preserve">  1 12  2008 19 10  0.00   4 29 51.22 -23 23 22.84   0.002707   -7.43  136.24    43.78</t>
    </r>
    <r>
      <rPr>
        <b/>
        <sz val="10"/>
        <rFont val="Arial Unicode MS"/>
        <family val="2"/>
      </rPr>
      <t xml:space="preserve"> </t>
    </r>
  </si>
  <si>
    <r>
      <t xml:space="preserve">  1 12  2008 19 11  0.00   4 30 49.57 -23 23 11.60   0.002707   -7.43  136.23    43.78</t>
    </r>
    <r>
      <rPr>
        <b/>
        <sz val="10"/>
        <rFont val="Arial Unicode MS"/>
        <family val="2"/>
      </rPr>
      <t xml:space="preserve"> </t>
    </r>
  </si>
  <si>
    <r>
      <t xml:space="preserve">  1 12  2008 19 12  0.00   4 31 47.93 -23 23  0.35   0.002707   -7.43  136.23    43.79</t>
    </r>
    <r>
      <rPr>
        <b/>
        <sz val="10"/>
        <rFont val="Arial Unicode MS"/>
        <family val="2"/>
      </rPr>
      <t xml:space="preserve"> </t>
    </r>
  </si>
  <si>
    <r>
      <t xml:space="preserve">  1 12  2008 19 13  0.00   4 32 46.28 -23 22 49.10   0.002707   -7.43  136.22    43.80</t>
    </r>
    <r>
      <rPr>
        <b/>
        <sz val="10"/>
        <rFont val="Arial Unicode MS"/>
        <family val="2"/>
      </rPr>
      <t xml:space="preserve"> </t>
    </r>
  </si>
  <si>
    <r>
      <t xml:space="preserve">  1 12  2008 19 14  0.00   4 33 44.63 -23 22 37.84   0.002707   -7.43  136.21    43.80</t>
    </r>
    <r>
      <rPr>
        <b/>
        <sz val="10"/>
        <rFont val="Arial Unicode MS"/>
        <family val="2"/>
      </rPr>
      <t xml:space="preserve"> </t>
    </r>
  </si>
  <si>
    <r>
      <t xml:space="preserve">  1 12  2008 19 15  0.00   4 34 42.98 -23 22 26.57   0.002707   -7.43  136.21    43.81</t>
    </r>
    <r>
      <rPr>
        <b/>
        <sz val="10"/>
        <rFont val="Arial Unicode MS"/>
        <family val="2"/>
      </rPr>
      <t xml:space="preserve"> </t>
    </r>
  </si>
  <si>
    <r>
      <t xml:space="preserve">  1 12  2008 19 16  0.00   4 35 41.32 -23 22 15.30   0.002707   -7.43  136.20    43.82</t>
    </r>
    <r>
      <rPr>
        <b/>
        <sz val="10"/>
        <rFont val="Arial Unicode MS"/>
        <family val="2"/>
      </rPr>
      <t xml:space="preserve"> </t>
    </r>
  </si>
  <si>
    <r>
      <t xml:space="preserve">  1 12  2008 19 17  0.00   4 36 39.66 -23 22  4.02   0.002707   -7.43  136.19    43.82</t>
    </r>
    <r>
      <rPr>
        <b/>
        <sz val="10"/>
        <rFont val="Arial Unicode MS"/>
        <family val="2"/>
      </rPr>
      <t xml:space="preserve"> </t>
    </r>
  </si>
  <si>
    <r>
      <t xml:space="preserve">  1 12  2008 19 18  0.00   4 37 38.00 -23 21 52.74   0.002707   -7.43  136.19    43.83</t>
    </r>
    <r>
      <rPr>
        <b/>
        <sz val="10"/>
        <rFont val="Arial Unicode MS"/>
        <family val="2"/>
      </rPr>
      <t xml:space="preserve"> </t>
    </r>
  </si>
  <si>
    <r>
      <t xml:space="preserve">  1 12  2008 19 19  0.00   4 38 36.34 -23 21 41.44   0.002708   -7.43  136.18    43.84</t>
    </r>
    <r>
      <rPr>
        <b/>
        <sz val="10"/>
        <rFont val="Arial Unicode MS"/>
        <family val="2"/>
      </rPr>
      <t xml:space="preserve"> </t>
    </r>
  </si>
  <si>
    <r>
      <t xml:space="preserve">  1 12  2008 19 20  0.00   4 39 34.67 -23 21 30.14   0.002708   -7.43  136.17    43.84</t>
    </r>
    <r>
      <rPr>
        <b/>
        <sz val="10"/>
        <rFont val="Arial Unicode MS"/>
        <family val="2"/>
      </rPr>
      <t xml:space="preserve"> </t>
    </r>
  </si>
  <si>
    <r>
      <t xml:space="preserve">  1 12  2008 19 21  0.00   4 40 33.00 -23 21 18.84   0.002708   -7.43  136.17    43.85</t>
    </r>
    <r>
      <rPr>
        <b/>
        <sz val="10"/>
        <rFont val="Arial Unicode MS"/>
        <family val="2"/>
      </rPr>
      <t xml:space="preserve"> </t>
    </r>
  </si>
  <si>
    <r>
      <t xml:space="preserve">  1 12  2008 19 22  0.00   4 41 31.33 -23 21  7.53   0.002708   -7.43  136.16    43.86</t>
    </r>
    <r>
      <rPr>
        <b/>
        <sz val="10"/>
        <rFont val="Arial Unicode MS"/>
        <family val="2"/>
      </rPr>
      <t xml:space="preserve"> </t>
    </r>
  </si>
  <si>
    <r>
      <t xml:space="preserve">  1 12  2008 19 23  0.00   4 42 29.65 -23 20 56.21   0.002708   -7.43  136.15    43.86</t>
    </r>
    <r>
      <rPr>
        <b/>
        <sz val="10"/>
        <rFont val="Arial Unicode MS"/>
        <family val="2"/>
      </rPr>
      <t xml:space="preserve"> </t>
    </r>
  </si>
  <si>
    <r>
      <t xml:space="preserve">  1 12  2008 19 24  0.00   4 43 27.97 -23 20 44.88   0.002708   -7.44  136.15    43.87</t>
    </r>
    <r>
      <rPr>
        <b/>
        <sz val="10"/>
        <rFont val="Arial Unicode MS"/>
        <family val="2"/>
      </rPr>
      <t xml:space="preserve"> </t>
    </r>
  </si>
  <si>
    <r>
      <t xml:space="preserve">  1 12  2008 19 25  0.00   4 44 26.29 -23 20 33.55   0.002708   -7.44  136.14    43.88</t>
    </r>
    <r>
      <rPr>
        <b/>
        <sz val="10"/>
        <rFont val="Arial Unicode MS"/>
        <family val="2"/>
      </rPr>
      <t xml:space="preserve"> </t>
    </r>
  </si>
  <si>
    <r>
      <t xml:space="preserve">  1 12  2008 19 26  0.00   4 45 24.61 -23 20 22.22   0.002708   -7.44  136.13    43.88</t>
    </r>
    <r>
      <rPr>
        <b/>
        <sz val="10"/>
        <rFont val="Arial Unicode MS"/>
        <family val="2"/>
      </rPr>
      <t xml:space="preserve"> </t>
    </r>
  </si>
  <si>
    <r>
      <t xml:space="preserve">  1 12  2008 19 27  0.00   4 46 22.92 -23 20 10.87   0.002708   -7.44  136.13    43.89</t>
    </r>
    <r>
      <rPr>
        <b/>
        <sz val="10"/>
        <rFont val="Arial Unicode MS"/>
        <family val="2"/>
      </rPr>
      <t xml:space="preserve"> </t>
    </r>
  </si>
  <si>
    <r>
      <t xml:space="preserve">  1 12  2008 19 28  0.00   4 47 21.24 -23 19 59.53   0.002708   -7.44  136.12    43.90</t>
    </r>
    <r>
      <rPr>
        <b/>
        <sz val="10"/>
        <rFont val="Arial Unicode MS"/>
        <family val="2"/>
      </rPr>
      <t xml:space="preserve"> </t>
    </r>
  </si>
  <si>
    <r>
      <t xml:space="preserve">  1 12  2008 19 29  0.00   4 48 19.54 -23 19 48.17   0.002709   -7.44  136.11    43.90</t>
    </r>
    <r>
      <rPr>
        <b/>
        <sz val="10"/>
        <rFont val="Arial Unicode MS"/>
        <family val="2"/>
      </rPr>
      <t xml:space="preserve"> </t>
    </r>
  </si>
  <si>
    <r>
      <t xml:space="preserve">  1 12  2008 19 30  0.00   4 49 17.85 -23 19 36.81   0.002709   -7.44  136.10    43.91</t>
    </r>
    <r>
      <rPr>
        <b/>
        <sz val="10"/>
        <rFont val="Arial Unicode MS"/>
        <family val="2"/>
      </rPr>
      <t xml:space="preserve"> </t>
    </r>
  </si>
  <si>
    <r>
      <t xml:space="preserve">  1 12  2008 19 31  0.00   4 50 16.15 -23 19 25.45   0.002709   -7.44  136.10    43.92</t>
    </r>
    <r>
      <rPr>
        <b/>
        <sz val="10"/>
        <rFont val="Arial Unicode MS"/>
        <family val="2"/>
      </rPr>
      <t xml:space="preserve"> </t>
    </r>
  </si>
  <si>
    <r>
      <t xml:space="preserve">  1 12  2008 19 32  0.00   4 51 14.45 -23 19 14.08   0.002709   -7.44  136.09    43.92</t>
    </r>
    <r>
      <rPr>
        <b/>
        <sz val="10"/>
        <rFont val="Arial Unicode MS"/>
        <family val="2"/>
      </rPr>
      <t xml:space="preserve"> </t>
    </r>
  </si>
  <si>
    <r>
      <t xml:space="preserve">  1 12  2008 19 33  0.00   4 52 12.75 -23 19  2.70   0.002709   -7.44  136.08    43.93</t>
    </r>
    <r>
      <rPr>
        <b/>
        <sz val="10"/>
        <rFont val="Arial Unicode MS"/>
        <family val="2"/>
      </rPr>
      <t xml:space="preserve"> </t>
    </r>
  </si>
  <si>
    <r>
      <t xml:space="preserve">  1 12  2008 19 34  0.00   4 53 11.04 -23 18 51.32   0.002709   -7.44  136.08    43.94</t>
    </r>
    <r>
      <rPr>
        <b/>
        <sz val="10"/>
        <rFont val="Arial Unicode MS"/>
        <family val="2"/>
      </rPr>
      <t xml:space="preserve"> </t>
    </r>
  </si>
  <si>
    <r>
      <t xml:space="preserve">  1 12  2008 19 35  0.00   4 54  9.34 -23 18 39.93   0.002709   -7.44  136.07    43.94</t>
    </r>
    <r>
      <rPr>
        <b/>
        <sz val="10"/>
        <rFont val="Arial Unicode MS"/>
        <family val="2"/>
      </rPr>
      <t xml:space="preserve"> </t>
    </r>
  </si>
  <si>
    <r>
      <t xml:space="preserve">  1 12  2008 19 36  0.00   4 55  7.62 -23 18 28.54   0.002709   -7.44  136.06    43.95</t>
    </r>
    <r>
      <rPr>
        <b/>
        <sz val="10"/>
        <rFont val="Arial Unicode MS"/>
        <family val="2"/>
      </rPr>
      <t xml:space="preserve"> </t>
    </r>
  </si>
  <si>
    <r>
      <t xml:space="preserve">  1 12  2008 17 36  0.00   3  2 13.48 -21 57 51.85   5.809499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</si>
  <si>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37  0.00   3  3 13.61 -21 57 51.77   5.809507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</si>
  <si>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38  0.00   3  4 13.74 -21 57 51.69   5.809514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</si>
  <si>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39  0.00   3  5 13.87 -21 57 51.61   5.809521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</si>
  <si>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40  0.00   3  6 14.00 -21 57 51.53   5.809528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</si>
  <si>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41  0.00   3  7 14.13 -21 57 51.45   5.809536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</si>
  <si>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42  0.00   3  8 14.26 -21 57 51.36   5.809543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</si>
  <si>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43  0.00   3  9 14.38 -21 57 51.28   5.809550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</si>
  <si>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44  0.00   3 10 14.51 -21 57 51.20   5.809557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</si>
  <si>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45  0.00   3 11 14.64 -21 57 51.12   5.809565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</si>
  <si>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46  0.00   3 12 14.77 -21 57 51.04   5.809572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</si>
  <si>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47  0.00   3 13 14.90 -21 57 50.96   5.809579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</si>
  <si>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48  0.00   3 14 15.03 -21 57 50.88   5.809586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</si>
  <si>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49  0.00   3 15 15.16 -21 57 50.80   5.809594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</si>
  <si>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50  0.00   3 16 15.28 -21 57 50.71   5.809601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</si>
  <si>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51  0.00   3 17 15.41 -21 57 50.63   5.809608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</si>
  <si>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52  0.00   3 18 15.54 -21 57 50.55   5.809615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</si>
  <si>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53  0.00   3 19 15.67 -21 57 50.47   5.809623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</si>
  <si>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54  0.00   3 20 15.80 -21 57 50.39   5.809630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</si>
  <si>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55  0.00   3 21 15.93 -21 57 50.31   5.809637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</si>
  <si>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56  0.00   3 22 16.06 -21 57 50.23   5.809644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</si>
  <si>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57  0.00   3 23 16.18 -21 57 50.15   5.809652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</si>
  <si>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58  0.00   3 24 16.31 -21 57 50.06   5.809659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</si>
  <si>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59  0.00   3 25 16.44 -21 57 49.98   5.809666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</si>
  <si>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18  0  0.00   3 26 16.57 -21 57 49.90   5.809673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</si>
  <si>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1  0.00   3 27 16.70 -21 57 49.82   5.809681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</si>
  <si>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2  0.00   3 28 16.83 -21 57 49.74   5.809688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</si>
  <si>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3  0.00   3 29 16.96 -21 57 49.66   5.809695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</si>
  <si>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4  0.00   3 30 17.08 -21 57 49.58   5.809702   -2.00    7.46    42.52</t>
    </r>
    <r>
      <rPr>
        <b/>
        <sz val="10"/>
        <rFont val="Arial Unicode MS"/>
        <family val="2"/>
      </rPr>
      <t xml:space="preserve"> </t>
    </r>
  </si>
  <si>
    <t>Long.</t>
  </si>
  <si>
    <t>Lat.</t>
  </si>
  <si>
    <r>
      <t xml:space="preserve">  1 12  2008 15  3  0.00   0 26 21.55 -23 54 47.66   1.004402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</si>
  <si>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4  0.00   0 27 21.51 -23 54 47.17   1.004397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</si>
  <si>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5  0.00   0 28 21.46 -23 54 46.68   1.004393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</si>
  <si>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6  0.00   0 29 21.42 -23 54 46.19   1.004388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</si>
  <si>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7  0.00   0 30 21.37 -23 54 45.70   1.004383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</si>
  <si>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8  0.00   0 31 21.33 -23 54 45.21   1.004378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</si>
  <si>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9  0.00   0 32 21.28 -23 54 44.72   1.004374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</si>
  <si>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10  0.00   0 33 21.24 -23 54 44.23   1.004369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</si>
  <si>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11  0.00   0 34 21.19 -23 54 43.74   1.004364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</si>
  <si>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12  0.00   0 35 21.15 -23 54 43.25   1.004359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</si>
  <si>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13  0.00   0 36 21.10 -23 54 42.76   1.004355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</si>
  <si>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14  0.00   0 37 21.06 -23 54 42.27   1.004350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</si>
  <si>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15  0.00   0 38 21.01 -23 54 41.78   1.004345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</si>
  <si>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16  0.00   0 39 20.97 -23 54 41.29   1.004340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</si>
  <si>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17  0.00   0 40 20.92 -23 54 40.80   1.004335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</si>
  <si>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18  0.00   0 41 20.88 -23 54 40.31   1.004331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</si>
  <si>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19  0.00   0 42 20.83 -23 54 39.82   1.004326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</si>
  <si>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20  0.00   0 43 20.79 -23 54 39.33   1.004321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</si>
  <si>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21  0.00   0 44 20.74 -23 54 38.83   1.004316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</si>
  <si>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22  0.00   0 45 20.70 -23 54 38.34   1.004312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</si>
  <si>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23  0.00   0 46 20.65 -23 54 37.85   1.004307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</si>
  <si>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24  0.00   0 47 20.61 -23 54 37.36   1.004302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</si>
  <si>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25  0.00   0 48 20.56 -23 54 36.87   1.004297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</si>
  <si>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26  0.00   0 49 20.52 -23 54 36.38   1.004293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</si>
  <si>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27  0.00   0 50 20.47 -23 54 35.89   1.004288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</si>
  <si>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28  0.00   0 51 20.43 -23 54 35.40   1.004283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</si>
  <si>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29  0.00   0 52 20.38 -23 54 34.90   1.004278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</si>
  <si>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30  0.00   0 53 20.33 -23 54 34.41   1.004274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</si>
  <si>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31  0.00   0 54 20.29 -23 54 33.92   1.004269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</si>
  <si>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32  0.00   0 55 20.24 -23 54 33.43   1.004264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</si>
  <si>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33  0.00   0 56 20.20 -23 54 32.94   1.004259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</si>
  <si>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34  0.00   0 57 20.15 -23 54 32.45   1.004255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</si>
  <si>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35  0.00   0 58 20.11 -23 54 31.95   1.004250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</si>
  <si>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36  0.00   0 59 20.06 -23 54 31.46   1.004245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</si>
  <si>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37  0.00   1  0 20.02 -23 54 30.97   1.004240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</si>
  <si>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38  0.00   1  1 19.97 -23 54 30.48   1.004236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</si>
  <si>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39  0.00   1  2 19.93 -23 54 29.99   1.004231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</si>
  <si>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40  0.00   1  3 19.88 -23 54 29.49   1.004226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</si>
  <si>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41  0.00   1  4 19.84 -23 54 29.00   1.004221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</si>
  <si>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42  0.00   1  5 19.79 -23 54 28.51   1.004217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</si>
  <si>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43  0.00   1  6 19.75 -23 54 28.02   1.004212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</si>
  <si>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44  0.00   1  7 19.70 -23 54 27.53   1.004207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</si>
  <si>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45  0.00   1  8 19.66 -23 54 27.03   1.004202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</si>
  <si>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46  0.00   1  9 19.61 -23 54 26.54   1.004198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</si>
  <si>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47  0.00   1 10 19.57 -23 54 26.05   1.004193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</si>
  <si>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48  0.00   1 11 19.52 -23 54 25.56   1.004188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</si>
  <si>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49  0.00   1 12 19.48 -23 54 25.06   1.004183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</si>
  <si>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50  0.00   1 13 19.43 -23 54 24.57   1.004179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</si>
  <si>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51  0.00   1 14 19.39 -23 54 24.08   1.004174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</si>
  <si>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52  0.00   1 15 19.34 -23 54 23.58   1.004169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</si>
  <si>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53  0.00   1 16 19.30 -23 54 23.09   1.004164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</si>
  <si>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54  0.00   1 17 19.25 -23 54 22.60   1.004160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</si>
  <si>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55  0.00   1 18 19.21 -23 54 22.10   1.004155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</si>
  <si>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56  0.00   1 19 19.16 -23 54 21.61   1.004150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</si>
  <si>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57  0.00   1 20 19.12 -23 54 21.12   1.004145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</si>
  <si>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58  0.00   1 21 19.07 -23 54 20.62   1.004141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</si>
  <si>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59  0.00   1 22 19.03 -23 54 20.13   1.004136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</si>
  <si>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0  0.00   1 23 18.98 -23 54 19.64   1.004131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</si>
  <si>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1  0.00   1 24 18.94 -23 54 19.14   1.004126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</si>
  <si>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2  0.00   1 25 18.89 -23 54 18.65   1.004122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</si>
  <si>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3  0.00   1 26 18.85 -23 54 18.16   1.004117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</si>
  <si>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4  0.00   1 27 18.80 -23 54 17.66   1.004112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</si>
  <si>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5  0.00   1 28 18.76 -23 54 17.17   1.004107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</si>
  <si>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6  0.00   1 29 18.71 -23 54 16.68   1.004103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</si>
  <si>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7  0.00   1 30 18.67 -23 54 16.18   1.004098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</si>
  <si>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19  8  0.00   4 34 25.31 -21 57 44.36   5.810167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</si>
  <si>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9  0.00   4 35 25.44 -21 57 44.27   5.810174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</si>
  <si>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10  0.00   4 36 25.57 -21 57 44.19   5.810181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</si>
  <si>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11  0.00   4 37 25.70 -21 57 44.11   5.810188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</si>
  <si>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12  0.00   4 38 25.83 -21 57 44.03   5.810196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</si>
  <si>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13  0.00   4 39 25.96 -21 57 43.95   5.810203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</si>
  <si>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14  0.00   4 40 26.08 -21 57 43.87   5.810210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</si>
  <si>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15  0.00   4 41 26.21 -21 57 43.78   5.810218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</si>
  <si>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16  0.00   4 42 26.34 -21 57 43.70   5.810225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</si>
  <si>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17  0.00   4 43 26.47 -21 57 43.62   5.810232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</si>
  <si>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18  0.00   4 44 26.60 -21 57 43.54   5.810239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</si>
  <si>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19  0.00   4 45 26.73 -21 57 43.46   5.810247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</si>
  <si>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20  0.00   4 46 26.85 -21 57 43.37   5.810254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</si>
  <si>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21  0.00   4 47 26.98 -21 57 43.29   5.810261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</si>
  <si>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22  0.00   4 48 27.11 -21 57 43.21   5.810268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</si>
  <si>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23  0.00   4 49 27.24 -21 57 43.13   5.810276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</si>
  <si>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24  0.00   4 50 27.37 -21 57 43.05   5.810283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</si>
  <si>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25  0.00   4 51 27.50 -21 57 42.97   5.810290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</si>
  <si>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26  0.00   4 52 27.63 -21 57 42.88   5.810297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</si>
  <si>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27  0.00   4 53 27.75 -21 57 42.80   5.810305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</si>
  <si>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28  0.00   4 54 27.88 -21 57 42.72   5.810312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</si>
  <si>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29  0.00   4 55 28.01 -21 57 42.64   5.810319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</si>
  <si>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30  0.00   4 56 28.14 -21 57 42.56   5.810326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</si>
  <si>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31  0.00   4 57 28.27 -21 57 42.47   5.810334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</si>
  <si>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32  0.00   4 58 28.40 -21 57 42.39   5.810341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</si>
  <si>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33  0.00   4 59 28.53 -21 57 42.31   5.810348   -2.00    7.45    42.47</t>
    </r>
    <r>
      <rPr>
        <b/>
        <sz val="10"/>
        <rFont val="Arial Unicode MS"/>
        <family val="2"/>
      </rPr>
      <t xml:space="preserve"> </t>
    </r>
  </si>
  <si>
    <t>Angle au pôle</t>
  </si>
  <si>
    <r>
      <t xml:space="preserve">  1 12  2008 16 32  0.00   1 55 17.54 -23 54  3.81   1.003980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</si>
  <si>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33  0.00   1 56 17.49 -23 54  3.32   1.003975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</si>
  <si>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34  0.00   1 57 17.44 -23 54  2.82   1.003970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</si>
  <si>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35  0.00   1 58 17.40 -23 54  2.33   1.003965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</si>
  <si>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36  0.00   1 59 17.35 -23 54  1.83   1.003961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</si>
  <si>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37  0.00   2  0 17.31 -23 54  1.34   1.003956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</si>
  <si>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38  0.00   2  1 17.26 -23 54  0.84   1.003951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</si>
  <si>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39  0.00   2  2 17.22 -23 54  0.34   1.003946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</si>
  <si>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40  0.00   2  3 17.17 -23 53 59.85   1.003942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</si>
  <si>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41  0.00   2  4 17.13 -23 53 59.35   1.003937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</si>
  <si>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42  0.00   2  5 17.08 -23 53 58.86   1.003932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</si>
  <si>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43  0.00   2  6 17.04 -23 53 58.36   1.003928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</si>
  <si>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44  0.00   2  7 16.99 -23 53 57.86   1.003923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</si>
  <si>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45  0.00   2  8 16.95 -23 53 57.37   1.003918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</si>
  <si>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46  0.00   2  9 16.90 -23 53 56.87   1.003913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</si>
  <si>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47  0.00   2 10 16.86 -23 53 56.38   1.003909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</si>
  <si>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48  0.00   2 11 16.81 -23 53 55.88   1.003904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</si>
  <si>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49  0.00   2 12 16.77 -23 53 55.38   1.003899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</si>
  <si>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50  0.00   2 13 16.72 -23 53 54.89   1.003894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</si>
  <si>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51  0.00   2 14 16.68 -23 53 54.39   1.003890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</si>
  <si>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52  0.00   2 15 16.63 -23 53 53.89   1.003885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</si>
  <si>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53  0.00   2 16 16.58 -23 53 53.40   1.003880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</si>
  <si>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54  0.00   2 17 16.54 -23 53 52.90   1.003876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</si>
  <si>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55  0.00   2 18 16.49 -23 53 52.40   1.003871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</si>
  <si>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56  0.00   2 19 16.45 -23 53 51.91   1.003866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</si>
  <si>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57  0.00   2 20 16.40 -23 53 51.41   1.003861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</si>
  <si>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58  0.00   2 21 16.36 -23 53 50.91   1.003857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</si>
  <si>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59  0.00   2 22 16.31 -23 53 50.41   1.003852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</si>
  <si>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0  0.00   2 23 16.27 -23 53 49.92   1.003847   -4.15   67.28    42.94</t>
    </r>
    <r>
      <rPr>
        <b/>
        <sz val="10"/>
        <rFont val="Arial Unicode MS"/>
        <family val="2"/>
      </rPr>
      <t xml:space="preserve"> </t>
    </r>
  </si>
  <si>
    <r>
      <t xml:space="preserve">  Planete  2 Venus</t>
    </r>
    <r>
      <rPr>
        <b/>
        <sz val="10"/>
        <rFont val="Arial Unicode MS"/>
        <family val="2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</si>
  <si>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</si>
  <si>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                      EPHEMERIDES DES CORPS DU SYSTEME SOLAIRE  </t>
    </r>
    <r>
      <rPr>
        <b/>
        <sz val="10"/>
        <rFont val="Arial Unicode MS"/>
        <family val="2"/>
      </rPr>
      <t xml:space="preserve"> </t>
    </r>
  </si>
  <si>
    <r>
      <t xml:space="preserve"> </t>
    </r>
    <r>
      <rPr>
        <b/>
        <sz val="10"/>
        <rFont val="Arial Unicode MS"/>
        <family val="2"/>
      </rPr>
      <t xml:space="preserve"> </t>
    </r>
  </si>
  <si>
    <r>
      <t xml:space="preserve">  Satellite 10 Lune</t>
    </r>
    <r>
      <rPr>
        <b/>
        <sz val="10"/>
        <rFont val="Arial Unicode MS"/>
        <family val="2"/>
      </rPr>
      <t xml:space="preserve"> </t>
    </r>
  </si>
  <si>
    <r>
      <t xml:space="preserve">  Theorie planetaire DE405/LE405</t>
    </r>
    <r>
      <rPr>
        <b/>
        <sz val="10"/>
        <rFont val="Arial Unicode MS"/>
        <family val="2"/>
      </rPr>
      <t xml:space="preserve"> </t>
    </r>
  </si>
  <si>
    <r>
      <t xml:space="preserve">  Coordonnees Apparentes (equateur vrai ; equinoxe de la date)</t>
    </r>
    <r>
      <rPr>
        <b/>
        <sz val="10"/>
        <rFont val="Arial Unicode MS"/>
        <family val="2"/>
      </rPr>
      <t xml:space="preserve"> </t>
    </r>
  </si>
  <si>
    <t>Immersion</t>
  </si>
  <si>
    <t>Emersion</t>
  </si>
  <si>
    <t>continue</t>
  </si>
  <si>
    <t>hh:mm</t>
  </si>
  <si>
    <t xml:space="preserve"> ang.</t>
  </si>
  <si>
    <t>Rayon</t>
  </si>
  <si>
    <t>Tracé des angles au pôle</t>
  </si>
  <si>
    <t>Occultation de Vénus par la Lune</t>
  </si>
  <si>
    <t>Date</t>
  </si>
  <si>
    <t>Dist. (ua.)</t>
  </si>
  <si>
    <t>V. Mag</t>
  </si>
  <si>
    <t>1 UA</t>
  </si>
  <si>
    <t>diam ang.</t>
  </si>
  <si>
    <t>(°)</t>
  </si>
  <si>
    <t>Lune</t>
  </si>
  <si>
    <t>Heure</t>
  </si>
  <si>
    <t>R Lune</t>
  </si>
  <si>
    <t>(')</t>
  </si>
  <si>
    <t>x</t>
  </si>
  <si>
    <t>y</t>
  </si>
  <si>
    <t>Tracé cercle lunaire</t>
  </si>
  <si>
    <r>
      <t>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</si>
  <si>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 Centre du repere : topocentre : inconnu</t>
    </r>
    <r>
      <rPr>
        <b/>
        <sz val="10"/>
        <rFont val="Arial Unicode MS"/>
        <family val="2"/>
      </rPr>
      <t xml:space="preserve"> </t>
    </r>
  </si>
  <si>
    <r>
      <t xml:space="preserve">  Coordonnees horaires (AH, Dec.)</t>
    </r>
    <r>
      <rPr>
        <b/>
        <sz val="10"/>
        <rFont val="Arial Unicode MS"/>
        <family val="2"/>
      </rPr>
      <t xml:space="preserve"> </t>
    </r>
  </si>
  <si>
    <r>
      <t xml:space="preserve">          Date UTC        Ang.Horaire      Dec.      Distance   V.Mag   Phase   Elong.</t>
    </r>
    <r>
      <rPr>
        <b/>
        <sz val="10"/>
        <rFont val="Arial Unicode MS"/>
        <family val="2"/>
      </rPr>
      <t xml:space="preserve"> </t>
    </r>
  </si>
  <si>
    <r>
      <t xml:space="preserve">              h  m  s      h  m  s      o  '  "        ua.                o        o</t>
    </r>
    <r>
      <rPr>
        <b/>
        <sz val="10"/>
        <rFont val="Arial Unicode MS"/>
        <family val="2"/>
      </rPr>
      <t xml:space="preserve"> </t>
    </r>
  </si>
  <si>
    <r>
      <t xml:space="preserve">  1 12  2008 15  0  0.00   0 25 36.17 -24  3 58.30   0.002692   -7.33  137.61    42.41</t>
    </r>
    <r>
      <rPr>
        <b/>
        <sz val="10"/>
        <rFont val="Arial Unicode MS"/>
        <family val="2"/>
      </rPr>
      <t xml:space="preserve"> </t>
    </r>
  </si>
  <si>
    <r>
      <t xml:space="preserve">  1 12  2008 15  1  0.00   0 26 34.95 -24  3 50.53   0.002692   -7.33  137.61    42.41</t>
    </r>
    <r>
      <rPr>
        <b/>
        <sz val="10"/>
        <rFont val="Arial Unicode MS"/>
        <family val="2"/>
      </rPr>
      <t xml:space="preserve"> </t>
    </r>
  </si>
  <si>
    <r>
      <t xml:space="preserve">  1 12  2008 15  2  0.00   0 27 33.73 -24  3 42.74   0.002692   -7.33  137.60    42.41</t>
    </r>
    <r>
      <rPr>
        <b/>
        <sz val="10"/>
        <rFont val="Arial Unicode MS"/>
        <family val="2"/>
      </rPr>
      <t xml:space="preserve"> </t>
    </r>
  </si>
  <si>
    <r>
      <t xml:space="preserve">  1 12  2008 15  3  0.00   0 28 32.51 -24  3 34.93   0.002692   -7.33  137.60    42.42</t>
    </r>
    <r>
      <rPr>
        <b/>
        <sz val="10"/>
        <rFont val="Arial Unicode MS"/>
        <family val="2"/>
      </rPr>
      <t xml:space="preserve"> </t>
    </r>
  </si>
  <si>
    <r>
      <t xml:space="preserve">  1 12  2008 15  4  0.00   0 29 31.29 -24  3 27.10   0.002692   -7.33  137.59    42.42</t>
    </r>
    <r>
      <rPr>
        <b/>
        <sz val="10"/>
        <rFont val="Arial Unicode MS"/>
        <family val="2"/>
      </rPr>
      <t xml:space="preserve"> </t>
    </r>
  </si>
  <si>
    <r>
      <t xml:space="preserve">  1 12  2008 15  5  0.00   0 30 30.06 -24  3 19.26   0.002692   -7.33  137.59    42.43</t>
    </r>
    <r>
      <rPr>
        <b/>
        <sz val="10"/>
        <rFont val="Arial Unicode MS"/>
        <family val="2"/>
      </rPr>
      <t xml:space="preserve"> </t>
    </r>
  </si>
  <si>
    <r>
      <t xml:space="preserve">  1 12  2008 15  6  0.00   0 31 28.84 -24  3 11.39   0.002692   -7.34  137.58    42.43</t>
    </r>
    <r>
      <rPr>
        <b/>
        <sz val="10"/>
        <rFont val="Arial Unicode MS"/>
        <family val="2"/>
      </rPr>
      <t xml:space="preserve"> </t>
    </r>
  </si>
  <si>
    <r>
      <t xml:space="preserve">  1 12  2008 15  7  0.00   0 32 27.62 -24  3  3.51   0.002692   -7.34  137.58    42.44</t>
    </r>
    <r>
      <rPr>
        <b/>
        <sz val="10"/>
        <rFont val="Arial Unicode MS"/>
        <family val="2"/>
      </rPr>
      <t xml:space="preserve"> </t>
    </r>
  </si>
  <si>
    <r>
      <t xml:space="preserve">  1 12  2008 15  8  0.00   0 33 26.40 -24  2 55.61   0.002692   -7.34  137.57    42.44</t>
    </r>
    <r>
      <rPr>
        <b/>
        <sz val="10"/>
        <rFont val="Arial Unicode MS"/>
        <family val="2"/>
      </rPr>
      <t xml:space="preserve"> </t>
    </r>
  </si>
  <si>
    <r>
      <t xml:space="preserve">  1 12  2008 15  9  0.00   0 34 25.17 -24  2 47.69   0.002692   -7.34  137.57    42.45</t>
    </r>
    <r>
      <rPr>
        <b/>
        <sz val="10"/>
        <rFont val="Arial Unicode MS"/>
        <family val="2"/>
      </rPr>
      <t xml:space="preserve"> </t>
    </r>
  </si>
  <si>
    <r>
      <t xml:space="preserve">  1 12  2008 15 10  0.00   0 35 23.95 -24  2 39.75   0.002692   -7.34  137.56    42.45</t>
    </r>
    <r>
      <rPr>
        <b/>
        <sz val="10"/>
        <rFont val="Arial Unicode MS"/>
        <family val="2"/>
      </rPr>
      <t xml:space="preserve"> </t>
    </r>
  </si>
  <si>
    <r>
      <t xml:space="preserve">  1 12  2008 15 11  0.00   0 36 22.72 -24  2 31.80   0.002692   -7.34  137.56    42.46</t>
    </r>
    <r>
      <rPr>
        <b/>
        <sz val="10"/>
        <rFont val="Arial Unicode MS"/>
        <family val="2"/>
      </rPr>
      <t xml:space="preserve"> </t>
    </r>
  </si>
  <si>
    <r>
      <t xml:space="preserve">  1 12  2008 15 12  0.00   0 37 21.50 -24  2 23.82   0.002692   -7.34  137.55    42.46</t>
    </r>
    <r>
      <rPr>
        <b/>
        <sz val="10"/>
        <rFont val="Arial Unicode MS"/>
        <family val="2"/>
      </rPr>
      <t xml:space="preserve"> </t>
    </r>
  </si>
  <si>
    <r>
      <t xml:space="preserve">  1 12  2008 15 13  0.00   0 38 20.28 -24  2 15.83   0.002692   -7.34  137.55    42.47</t>
    </r>
    <r>
      <rPr>
        <b/>
        <sz val="10"/>
        <rFont val="Arial Unicode MS"/>
        <family val="2"/>
      </rPr>
      <t xml:space="preserve"> </t>
    </r>
  </si>
  <si>
    <r>
      <t xml:space="preserve">  1 12  2008 15 14  0.00   0 39 19.05 -24  2  7.82   0.002692   -7.34  137.55    42.47</t>
    </r>
    <r>
      <rPr>
        <b/>
        <sz val="10"/>
        <rFont val="Arial Unicode MS"/>
        <family val="2"/>
      </rPr>
      <t xml:space="preserve"> </t>
    </r>
  </si>
  <si>
    <r>
      <t xml:space="preserve">  1 12  2008 15 15  0.00   0 40 17.82 -24  1 59.79   0.002693   -7.34  137.54    42.48</t>
    </r>
    <r>
      <rPr>
        <b/>
        <sz val="10"/>
        <rFont val="Arial Unicode MS"/>
        <family val="2"/>
      </rPr>
      <t xml:space="preserve"> </t>
    </r>
  </si>
  <si>
    <r>
      <t xml:space="preserve">  1 12  2008 15 16  0.00   0 41 16.60 -24  1 51.74   0.002693   -7.34  137.54    42.48</t>
    </r>
    <r>
      <rPr>
        <b/>
        <sz val="10"/>
        <rFont val="Arial Unicode MS"/>
        <family val="2"/>
      </rPr>
      <t xml:space="preserve"> </t>
    </r>
  </si>
  <si>
    <r>
      <t xml:space="preserve">  1 12  2008 15 17  0.00   0 42 15.37 -24  1 43.68   0.002693   -7.34  137.53    42.49</t>
    </r>
    <r>
      <rPr>
        <b/>
        <sz val="10"/>
        <rFont val="Arial Unicode MS"/>
        <family val="2"/>
      </rPr>
      <t xml:space="preserve"> </t>
    </r>
  </si>
  <si>
    <r>
      <t xml:space="preserve">  1 12  2008 15 18  0.00   0 43 14.14 -24  1 35.60   0.002693   -7.34  137.53    42.49</t>
    </r>
    <r>
      <rPr>
        <b/>
        <sz val="10"/>
        <rFont val="Arial Unicode MS"/>
        <family val="2"/>
      </rPr>
      <t xml:space="preserve"> </t>
    </r>
  </si>
  <si>
    <r>
      <t xml:space="preserve">  1 12  2008 15 19  0.00   0 44 12.91 -24  1 27.49   0.002693   -7.34  137.52    42.50</t>
    </r>
    <r>
      <rPr>
        <b/>
        <sz val="10"/>
        <rFont val="Arial Unicode MS"/>
        <family val="2"/>
      </rPr>
      <t xml:space="preserve"> </t>
    </r>
  </si>
  <si>
    <r>
      <t xml:space="preserve">  1 12  2008 15 20  0.00   0 45 11.69 -24  1 19.38   0.002693   -7.34  137.52    42.50</t>
    </r>
    <r>
      <rPr>
        <b/>
        <sz val="10"/>
        <rFont val="Arial Unicode MS"/>
        <family val="2"/>
      </rPr>
      <t xml:space="preserve"> </t>
    </r>
  </si>
  <si>
    <r>
      <t xml:space="preserve">  1 12  2008 15 21  0.00   0 46 10.46 -24  1 11.24   0.002693   -7.34  137.51    42.51</t>
    </r>
    <r>
      <rPr>
        <b/>
        <sz val="10"/>
        <rFont val="Arial Unicode MS"/>
        <family val="2"/>
      </rPr>
      <t xml:space="preserve"> </t>
    </r>
  </si>
  <si>
    <r>
      <t xml:space="preserve">  1 12  2008 15 22  0.00   0 47  9.23 -24  1  3.08   0.002693   -7.34  137.51    42.51</t>
    </r>
    <r>
      <rPr>
        <b/>
        <sz val="10"/>
        <rFont val="Arial Unicode MS"/>
        <family val="2"/>
      </rPr>
      <t xml:space="preserve"> </t>
    </r>
  </si>
  <si>
    <r>
      <t xml:space="preserve">  1 12  2008 15 23  0.00   0 48  8.00 -24  0 54.91   0.002693   -7.34  137.50    42.52</t>
    </r>
    <r>
      <rPr>
        <b/>
        <sz val="10"/>
        <rFont val="Arial Unicode MS"/>
        <family val="2"/>
      </rPr>
      <t xml:space="preserve"> </t>
    </r>
  </si>
  <si>
    <r>
      <t xml:space="preserve">  1 12  2008 15 24  0.00   0 49  6.77 -24  0 46.72   0.002693   -7.34  137.50    42.52</t>
    </r>
    <r>
      <rPr>
        <b/>
        <sz val="10"/>
        <rFont val="Arial Unicode MS"/>
        <family val="2"/>
      </rPr>
      <t xml:space="preserve"> </t>
    </r>
  </si>
  <si>
    <r>
      <t xml:space="preserve">  1 12  2008 15 25  0.00   0 50  5.53 -24  0 38.51   0.002693   -7.34  137.49    42.53</t>
    </r>
    <r>
      <rPr>
        <b/>
        <sz val="10"/>
        <rFont val="Arial Unicode MS"/>
        <family val="2"/>
      </rPr>
      <t xml:space="preserve"> </t>
    </r>
  </si>
  <si>
    <r>
      <t xml:space="preserve">  1 12  2008 15 26  0.00   0 51  4.30 -24  0 30.28   0.002693   -7.34  137.49    42.53</t>
    </r>
    <r>
      <rPr>
        <b/>
        <sz val="10"/>
        <rFont val="Arial Unicode MS"/>
        <family val="2"/>
      </rPr>
      <t xml:space="preserve"> </t>
    </r>
  </si>
  <si>
    <r>
      <t xml:space="preserve">  1 12  2008 17 39  0.00   3  2 14.50 -23 53 30.49   1.003664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</si>
  <si>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40  0.00   3  3 14.45 -23 53 29.99   1.003659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</si>
  <si>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41  0.00   3  4 14.41 -23 53 29.49   1.003654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</si>
  <si>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42  0.00   3  5 14.36 -23 53 28.99   1.003650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</si>
  <si>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43  0.00   3  6 14.31 -23 53 28.49   1.003645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</si>
  <si>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44  0.00   3  7 14.27 -23 53 27.99   1.003640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</si>
  <si>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45  0.00   3  8 14.22 -23 53 27.49   1.003635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</si>
  <si>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46  0.00   3  9 14.18 -23 53 26.99   1.003631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</si>
  <si>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47  0.00   3 10 14.13 -23 53 26.49   1.003626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</si>
  <si>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48  0.00   3 11 14.09 -23 53 25.99   1.003621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</si>
  <si>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49  0.00   3 12 14.04 -23 53 25.49   1.003617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</si>
  <si>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50  0.00   3 13 14.00 -23 53 24.99   1.003612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</si>
  <si>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51  0.00   3 14 13.95 -23 53 24.49   1.003607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</si>
  <si>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52  0.00   3 15 13.90 -23 53 23.99   1.003603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</si>
  <si>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53  0.00   3 16 13.86 -23 53 23.49   1.003598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</si>
  <si>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54  0.00   3 17 13.81 -23 53 22.99   1.003593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</si>
  <si>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55  0.00   3 18 13.77 -23 53 22.49   1.003588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</si>
  <si>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56  0.00   3 19 13.72 -23 53 21.99   1.003584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</si>
  <si>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57  0.00   3 20 13.68 -23 53 21.49   1.003579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</si>
  <si>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58  0.00   3 21 13.63 -23 53 20.99   1.003574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</si>
  <si>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59  0.00   3 22 13.58 -23 53 20.49   1.003570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</si>
  <si>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0  0.00   3 23 13.54 -23 53 19.99   1.003565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</si>
  <si>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1  0.00   3 24 13.49 -23 53 19.49   1.003560   -4.15   67.30    42.95</t>
    </r>
    <r>
      <rPr>
        <b/>
        <sz val="10"/>
        <rFont val="Arial Unicode MS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</si>
</sst>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h:mm:ss;@"/>
    <numFmt numFmtId="171" formatCode="[$-F400]h:mm:ss\ AM/PM"/>
    <numFmt numFmtId="172" formatCode="h:mm;@"/>
    <numFmt numFmtId="173" formatCode="0.0"/>
    <numFmt numFmtId="174" formatCode="0.000"/>
    <numFmt numFmtId="175" formatCode="0.0000"/>
  </numFmts>
  <fonts count="30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Symbol"/>
      <family val="1"/>
    </font>
    <font>
      <sz val="14.5"/>
      <name val="Arial Narrow"/>
      <family val="0"/>
    </font>
    <font>
      <b/>
      <sz val="10"/>
      <name val="Arial"/>
      <family val="2"/>
    </font>
    <font>
      <b/>
      <sz val="12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12"/>
      <name val="Arial Narrow"/>
      <family val="0"/>
    </font>
    <font>
      <b/>
      <sz val="14"/>
      <name val="Arial"/>
      <family val="2"/>
    </font>
    <font>
      <sz val="13.25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15.5"/>
      <name val="Arial Narrow"/>
      <family val="0"/>
    </font>
    <font>
      <b/>
      <sz val="10"/>
      <name val="Arial Unicode MS"/>
      <family val="2"/>
    </font>
    <font>
      <sz val="10"/>
      <name val="Courier New"/>
      <family val="3"/>
    </font>
    <font>
      <b/>
      <sz val="13.25"/>
      <name val="Arial Narrow"/>
      <family val="2"/>
    </font>
    <font>
      <b/>
      <sz val="9.5"/>
      <name val="Arial Narrow"/>
      <family val="0"/>
    </font>
    <font>
      <b/>
      <sz val="8"/>
      <name val="Arial Narrow"/>
      <family val="0"/>
    </font>
    <font>
      <b/>
      <sz val="10"/>
      <name val="Times New Roman"/>
      <family val="1"/>
    </font>
    <font>
      <sz val="8.25"/>
      <name val="Arial"/>
      <family val="0"/>
    </font>
    <font>
      <sz val="10"/>
      <name val="Arial"/>
      <family val="0"/>
    </font>
    <font>
      <sz val="8.75"/>
      <name val="Arial"/>
      <family val="0"/>
    </font>
    <font>
      <sz val="9.75"/>
      <name val="Arial"/>
      <family val="0"/>
    </font>
    <font>
      <b/>
      <i/>
      <sz val="14"/>
      <name val="Arial Narrow"/>
      <family val="2"/>
    </font>
    <font>
      <b/>
      <i/>
      <sz val="16"/>
      <name val="Arial Narrow"/>
      <family val="2"/>
    </font>
    <font>
      <sz val="11.5"/>
      <name val="Arial Narrow"/>
      <family val="2"/>
    </font>
    <font>
      <sz val="9.5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3" fillId="0" borderId="0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175" fontId="0" fillId="2" borderId="1" xfId="0" applyNumberFormat="1" applyFill="1" applyBorder="1" applyAlignment="1">
      <alignment/>
    </xf>
    <xf numFmtId="175" fontId="0" fillId="2" borderId="2" xfId="0" applyNumberFormat="1" applyFill="1" applyBorder="1" applyAlignment="1">
      <alignment/>
    </xf>
    <xf numFmtId="175" fontId="4" fillId="2" borderId="4" xfId="0" applyNumberFormat="1" applyFont="1" applyFill="1" applyBorder="1" applyAlignment="1">
      <alignment horizontal="center"/>
    </xf>
    <xf numFmtId="175" fontId="4" fillId="2" borderId="0" xfId="0" applyNumberFormat="1" applyFont="1" applyFill="1" applyBorder="1" applyAlignment="1">
      <alignment horizontal="center"/>
    </xf>
    <xf numFmtId="175" fontId="0" fillId="2" borderId="4" xfId="0" applyNumberFormat="1" applyFill="1" applyBorder="1" applyAlignment="1">
      <alignment horizontal="center"/>
    </xf>
    <xf numFmtId="175" fontId="0" fillId="2" borderId="0" xfId="0" applyNumberFormat="1" applyFill="1" applyBorder="1" applyAlignment="1">
      <alignment horizontal="center"/>
    </xf>
    <xf numFmtId="175" fontId="0" fillId="0" borderId="4" xfId="0" applyNumberFormat="1" applyBorder="1" applyAlignment="1">
      <alignment/>
    </xf>
    <xf numFmtId="175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3" fillId="2" borderId="5" xfId="0" applyNumberFormat="1" applyFont="1" applyFill="1" applyBorder="1" applyAlignment="1">
      <alignment horizontal="center"/>
    </xf>
    <xf numFmtId="174" fontId="0" fillId="2" borderId="5" xfId="0" applyNumberFormat="1" applyFill="1" applyBorder="1" applyAlignment="1">
      <alignment horizontal="center"/>
    </xf>
    <xf numFmtId="174" fontId="0" fillId="0" borderId="5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5" xfId="0" applyNumberFormat="1" applyFill="1" applyBorder="1" applyAlignment="1">
      <alignment/>
    </xf>
    <xf numFmtId="174" fontId="3" fillId="2" borderId="3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75" fontId="0" fillId="0" borderId="0" xfId="0" applyNumberFormat="1" applyFill="1" applyBorder="1" applyAlignment="1">
      <alignment/>
    </xf>
    <xf numFmtId="170" fontId="0" fillId="3" borderId="5" xfId="0" applyNumberFormat="1" applyFill="1" applyBorder="1" applyAlignment="1">
      <alignment/>
    </xf>
    <xf numFmtId="173" fontId="0" fillId="3" borderId="11" xfId="0" applyNumberFormat="1" applyFill="1" applyBorder="1" applyAlignment="1">
      <alignment/>
    </xf>
    <xf numFmtId="170" fontId="0" fillId="3" borderId="0" xfId="0" applyNumberFormat="1" applyFill="1" applyBorder="1" applyAlignment="1">
      <alignment/>
    </xf>
    <xf numFmtId="173" fontId="0" fillId="3" borderId="12" xfId="0" applyNumberFormat="1" applyFill="1" applyBorder="1" applyAlignment="1">
      <alignment/>
    </xf>
    <xf numFmtId="169" fontId="3" fillId="3" borderId="2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169" fontId="7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5" fontId="3" fillId="2" borderId="1" xfId="0" applyNumberFormat="1" applyFont="1" applyFill="1" applyBorder="1" applyAlignment="1">
      <alignment/>
    </xf>
    <xf numFmtId="175" fontId="3" fillId="2" borderId="2" xfId="0" applyNumberFormat="1" applyFont="1" applyFill="1" applyBorder="1" applyAlignment="1">
      <alignment/>
    </xf>
    <xf numFmtId="175" fontId="3" fillId="2" borderId="3" xfId="0" applyNumberFormat="1" applyFont="1" applyFill="1" applyBorder="1" applyAlignment="1">
      <alignment/>
    </xf>
    <xf numFmtId="175" fontId="4" fillId="0" borderId="5" xfId="0" applyNumberFormat="1" applyFont="1" applyBorder="1" applyAlignment="1">
      <alignment horizontal="center"/>
    </xf>
    <xf numFmtId="175" fontId="0" fillId="2" borderId="5" xfId="0" applyNumberFormat="1" applyFill="1" applyBorder="1" applyAlignment="1">
      <alignment horizontal="center"/>
    </xf>
    <xf numFmtId="175" fontId="0" fillId="0" borderId="5" xfId="0" applyNumberFormat="1" applyBorder="1" applyAlignment="1">
      <alignment/>
    </xf>
    <xf numFmtId="14" fontId="0" fillId="0" borderId="0" xfId="0" applyNumberFormat="1" applyAlignment="1">
      <alignment horizontal="center"/>
    </xf>
    <xf numFmtId="14" fontId="0" fillId="4" borderId="0" xfId="0" applyNumberFormat="1" applyFill="1" applyAlignment="1">
      <alignment/>
    </xf>
    <xf numFmtId="172" fontId="0" fillId="4" borderId="0" xfId="0" applyNumberFormat="1" applyFill="1" applyAlignment="1">
      <alignment/>
    </xf>
    <xf numFmtId="168" fontId="0" fillId="0" borderId="1" xfId="0" applyNumberForma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4" xfId="0" applyNumberFormat="1" applyBorder="1" applyAlignment="1">
      <alignment/>
    </xf>
    <xf numFmtId="168" fontId="0" fillId="0" borderId="4" xfId="0" applyNumberFormat="1" applyBorder="1" applyAlignment="1">
      <alignment horizontal="center"/>
    </xf>
    <xf numFmtId="168" fontId="0" fillId="4" borderId="4" xfId="0" applyNumberFormat="1" applyFill="1" applyBorder="1" applyAlignment="1">
      <alignment/>
    </xf>
    <xf numFmtId="168" fontId="0" fillId="4" borderId="0" xfId="0" applyNumberFormat="1" applyFill="1" applyBorder="1" applyAlignment="1">
      <alignment/>
    </xf>
    <xf numFmtId="168" fontId="0" fillId="4" borderId="5" xfId="0" applyNumberFormat="1" applyFill="1" applyBorder="1" applyAlignment="1">
      <alignment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4" fontId="0" fillId="5" borderId="0" xfId="0" applyNumberFormat="1" applyFill="1" applyAlignment="1">
      <alignment/>
    </xf>
    <xf numFmtId="172" fontId="0" fillId="5" borderId="0" xfId="0" applyNumberFormat="1" applyFill="1" applyAlignment="1">
      <alignment/>
    </xf>
    <xf numFmtId="168" fontId="0" fillId="5" borderId="4" xfId="0" applyNumberFormat="1" applyFill="1" applyBorder="1" applyAlignment="1">
      <alignment/>
    </xf>
    <xf numFmtId="168" fontId="0" fillId="5" borderId="5" xfId="0" applyNumberFormat="1" applyFill="1" applyBorder="1" applyAlignment="1">
      <alignment/>
    </xf>
    <xf numFmtId="168" fontId="0" fillId="5" borderId="0" xfId="0" applyNumberFormat="1" applyFill="1" applyBorder="1" applyAlignment="1">
      <alignment/>
    </xf>
    <xf numFmtId="168" fontId="0" fillId="0" borderId="4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8" fontId="0" fillId="6" borderId="4" xfId="0" applyNumberFormat="1" applyFill="1" applyBorder="1" applyAlignment="1">
      <alignment/>
    </xf>
    <xf numFmtId="168" fontId="0" fillId="6" borderId="0" xfId="0" applyNumberFormat="1" applyFill="1" applyBorder="1" applyAlignment="1">
      <alignment/>
    </xf>
    <xf numFmtId="14" fontId="0" fillId="6" borderId="0" xfId="0" applyNumberFormat="1" applyFill="1" applyAlignment="1">
      <alignment/>
    </xf>
    <xf numFmtId="172" fontId="0" fillId="6" borderId="0" xfId="0" applyNumberFormat="1" applyFill="1" applyAlignment="1">
      <alignment/>
    </xf>
    <xf numFmtId="168" fontId="0" fillId="6" borderId="5" xfId="0" applyNumberFormat="1" applyFill="1" applyBorder="1" applyAlignment="1">
      <alignment/>
    </xf>
    <xf numFmtId="171" fontId="0" fillId="0" borderId="0" xfId="0" applyNumberFormat="1" applyAlignment="1">
      <alignment/>
    </xf>
    <xf numFmtId="14" fontId="0" fillId="7" borderId="0" xfId="0" applyNumberFormat="1" applyFill="1" applyAlignment="1">
      <alignment/>
    </xf>
    <xf numFmtId="172" fontId="0" fillId="7" borderId="0" xfId="0" applyNumberFormat="1" applyFill="1" applyAlignment="1">
      <alignment/>
    </xf>
    <xf numFmtId="168" fontId="0" fillId="0" borderId="0" xfId="0" applyNumberFormat="1" applyAlignment="1">
      <alignment horizontal="center"/>
    </xf>
    <xf numFmtId="14" fontId="26" fillId="0" borderId="0" xfId="0" applyNumberFormat="1" applyFont="1" applyAlignment="1">
      <alignment/>
    </xf>
    <xf numFmtId="14" fontId="27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8" fontId="0" fillId="0" borderId="5" xfId="0" applyNumberFormat="1" applyFill="1" applyBorder="1" applyAlignment="1">
      <alignment horizontal="center"/>
    </xf>
    <xf numFmtId="168" fontId="0" fillId="8" borderId="4" xfId="0" applyNumberFormat="1" applyFill="1" applyBorder="1" applyAlignment="1">
      <alignment/>
    </xf>
    <xf numFmtId="168" fontId="0" fillId="0" borderId="4" xfId="0" applyNumberFormat="1" applyFill="1" applyBorder="1" applyAlignment="1">
      <alignment horizontal="center"/>
    </xf>
    <xf numFmtId="175" fontId="0" fillId="0" borderId="1" xfId="0" applyNumberFormat="1" applyBorder="1" applyAlignment="1">
      <alignment/>
    </xf>
    <xf numFmtId="175" fontId="0" fillId="0" borderId="4" xfId="0" applyNumberForma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68" fontId="0" fillId="8" borderId="0" xfId="0" applyNumberFormat="1" applyFill="1" applyBorder="1" applyAlignment="1">
      <alignment horizontal="center"/>
    </xf>
    <xf numFmtId="168" fontId="0" fillId="6" borderId="0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168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8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2"/>
          <c:w val="0.9645"/>
          <c:h val="0.9555"/>
        </c:manualLayout>
      </c:layout>
      <c:scatterChart>
        <c:scatterStyle val="smoothMarker"/>
        <c:varyColors val="0"/>
        <c:ser>
          <c:idx val="0"/>
          <c:order val="0"/>
          <c:tx>
            <c:v>Lune-Vénus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conjonctions!$C$17:$C$317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xVal>
          <c:yVal>
            <c:numRef>
              <c:f>conjonctions!$L$17:$L$317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Vénus Jupiter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conjonctions!$C$17:$C$317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xVal>
          <c:yVal>
            <c:numRef>
              <c:f>conjonctions!$O$17:$O$317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Jupiter-Lune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conjonctions!$C$17:$C$317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xVal>
          <c:yVal>
            <c:numRef>
              <c:f>conjonctions!$R$17:$R$317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axId val="60992454"/>
        <c:axId val="12061175"/>
      </c:scatterChart>
      <c:valAx>
        <c:axId val="60992454"/>
        <c:scaling>
          <c:orientation val="minMax"/>
          <c:min val="0.6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crossAx val="12061175"/>
        <c:crosses val="autoZero"/>
        <c:crossBetween val="midCat"/>
        <c:dispUnits/>
        <c:majorUnit val="0.05"/>
        <c:minorUnit val="0.05"/>
      </c:valAx>
      <c:valAx>
        <c:axId val="1206117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in"/>
        <c:tickLblPos val="nextTo"/>
        <c:crossAx val="60992454"/>
        <c:crossesAt val="0.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75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Narrow"/>
                <a:ea typeface="Arial Narrow"/>
                <a:cs typeface="Arial Narrow"/>
              </a:rPr>
              <a:t>Occultation Vénus par la Lune - 1er décembre 2008</a:t>
            </a:r>
          </a:p>
        </c:rich>
      </c:tx>
      <c:layout>
        <c:manualLayout>
          <c:xMode val="factor"/>
          <c:yMode val="factor"/>
          <c:x val="-0.003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68"/>
          <c:w val="0.9355"/>
          <c:h val="0.91125"/>
        </c:manualLayout>
      </c:layout>
      <c:scatterChart>
        <c:scatterStyle val="smoothMarker"/>
        <c:varyColors val="0"/>
        <c:ser>
          <c:idx val="0"/>
          <c:order val="0"/>
          <c:tx>
            <c:v>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Occultation!$N$17:$N$377</c:f>
              <c:numCache/>
            </c:numRef>
          </c:xVal>
          <c:yVal>
            <c:numRef>
              <c:f>Occultation!$O$17:$O$377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Occultation!$H$74</c:f>
              <c:numCache/>
            </c:numRef>
          </c:xVal>
          <c:yVal>
            <c:numRef>
              <c:f>Occultation!$I$74</c:f>
              <c:numCache/>
            </c:numRef>
          </c:yVal>
          <c:smooth val="1"/>
        </c:ser>
        <c:ser>
          <c:idx val="3"/>
          <c:order val="3"/>
          <c:tx>
            <c:v>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Occultation!$H$162</c:f>
              <c:numCache/>
            </c:numRef>
          </c:xVal>
          <c:yVal>
            <c:numRef>
              <c:f>Occultation!$I$162</c:f>
              <c:numCache/>
            </c:numRef>
          </c:yVal>
          <c:smooth val="1"/>
        </c:ser>
        <c:ser>
          <c:idx val="4"/>
          <c:order val="4"/>
          <c:tx>
            <c:v>Angle 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Occultation!$R$51:$R$52</c:f>
              <c:numCache/>
            </c:numRef>
          </c:xVal>
          <c:yVal>
            <c:numRef>
              <c:f>Occultation!$S$51:$S$52</c:f>
              <c:numCache/>
            </c:numRef>
          </c:yVal>
          <c:smooth val="1"/>
        </c:ser>
        <c:ser>
          <c:idx val="5"/>
          <c:order val="5"/>
          <c:tx>
            <c:v>Angle 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Occultation!$T$51:$T$52</c:f>
              <c:numCache/>
            </c:numRef>
          </c:xVal>
          <c:yVal>
            <c:numRef>
              <c:f>Occultation!$U$51:$U$52</c:f>
              <c:numCache/>
            </c:numRef>
          </c:yVal>
          <c:smooth val="1"/>
        </c:ser>
        <c:axId val="41441712"/>
        <c:axId val="37431089"/>
      </c:scatterChart>
      <c:valAx>
        <c:axId val="41441712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Angle horaire Vénus-Lune (min d'arc)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37431089"/>
        <c:crosses val="autoZero"/>
        <c:crossBetween val="midCat"/>
        <c:dispUnits/>
        <c:majorUnit val="4"/>
        <c:minorUnit val="2"/>
      </c:valAx>
      <c:valAx>
        <c:axId val="37431089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déclinaison Vénus-Lune (min d'arc)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41441712"/>
        <c:crossesAt val="0"/>
        <c:crossBetween val="midCat"/>
        <c:dispUnits/>
        <c:majorUnit val="4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0405"/>
          <c:w val="0.1235"/>
          <c:h val="0.13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 Narrow"/>
                <a:ea typeface="Arial Narrow"/>
                <a:cs typeface="Arial Narrow"/>
              </a:rPr>
              <a:t>Occultation Vénus par la Lune 1er décembre 2008</a:t>
            </a:r>
          </a:p>
        </c:rich>
      </c:tx>
      <c:layout>
        <c:manualLayout>
          <c:xMode val="factor"/>
          <c:yMode val="factor"/>
          <c:x val="0.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4075"/>
          <c:w val="0.94225"/>
          <c:h val="0.93225"/>
        </c:manualLayout>
      </c:layout>
      <c:scatterChart>
        <c:scatterStyle val="smoothMarker"/>
        <c:varyColors val="0"/>
        <c:ser>
          <c:idx val="0"/>
          <c:order val="0"/>
          <c:tx>
            <c:v>Distance Vénuse centre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Occultation!$J$17:$J$317</c:f>
              <c:numCache/>
            </c:numRef>
          </c:yVal>
          <c:smooth val="1"/>
        </c:ser>
        <c:ser>
          <c:idx val="1"/>
          <c:order val="1"/>
          <c:tx>
            <c:v>Rayon de la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Occultation!$K$17:$K$317</c:f>
              <c:numCache/>
            </c:numRef>
          </c:yVal>
          <c:smooth val="1"/>
        </c:ser>
        <c:ser>
          <c:idx val="2"/>
          <c:order val="2"/>
          <c:tx>
            <c:v>D alpha Vénus -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Occultation!$H$17:$H$317</c:f>
              <c:numCache/>
            </c:numRef>
          </c:yVal>
          <c:smooth val="1"/>
        </c:ser>
        <c:ser>
          <c:idx val="3"/>
          <c:order val="3"/>
          <c:tx>
            <c:v>D delta Vénus - Lune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Occultation!$I$17:$I$317</c:f>
              <c:numCache/>
            </c:numRef>
          </c:yVal>
          <c:smooth val="1"/>
        </c:ser>
        <c:axId val="1335482"/>
        <c:axId val="12019339"/>
      </c:scatterChart>
      <c:valAx>
        <c:axId val="1335482"/>
        <c:scaling>
          <c:orientation val="minMax"/>
          <c:max val="0.75"/>
          <c:min val="0.6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Temps (UTC)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2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2019339"/>
        <c:crosses val="autoZero"/>
        <c:crossBetween val="midCat"/>
        <c:dispUnits/>
        <c:majorUnit val="0.02083333"/>
        <c:minorUnit val="0.0069444"/>
      </c:valAx>
      <c:valAx>
        <c:axId val="12019339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Distances angulaires (minutes d'arc)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32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335482"/>
        <c:crossesAt val="0.5625"/>
        <c:crossBetween val="midCat"/>
        <c:dispUnits/>
        <c:majorUnit val="5"/>
        <c:minorUnit val="1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77975"/>
          <c:w val="0.28075"/>
          <c:h val="0.20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Narrow"/>
                <a:ea typeface="Arial Narrow"/>
                <a:cs typeface="Arial Narrow"/>
              </a:rPr>
              <a:t>Occultation Vénus par la Lune - 1er décembre 2008</a:t>
            </a:r>
          </a:p>
        </c:rich>
      </c:tx>
      <c:layout>
        <c:manualLayout>
          <c:xMode val="factor"/>
          <c:yMode val="factor"/>
          <c:x val="-0.003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33"/>
          <c:w val="0.9205"/>
          <c:h val="0.94225"/>
        </c:manualLayout>
      </c:layout>
      <c:scatterChart>
        <c:scatterStyle val="smoothMarker"/>
        <c:varyColors val="0"/>
        <c:ser>
          <c:idx val="0"/>
          <c:order val="0"/>
          <c:tx>
            <c:v>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Occultation!$N$17:$N$377</c:f>
              <c:numCache/>
            </c:numRef>
          </c:xVal>
          <c:yVal>
            <c:numRef>
              <c:f>Occultation!$O$17:$O$377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Occultation!$H$74</c:f>
              <c:numCache/>
            </c:numRef>
          </c:xVal>
          <c:yVal>
            <c:numRef>
              <c:f>Occultation!$I$74</c:f>
              <c:numCache/>
            </c:numRef>
          </c:yVal>
          <c:smooth val="1"/>
        </c:ser>
        <c:ser>
          <c:idx val="3"/>
          <c:order val="3"/>
          <c:tx>
            <c:v>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Occultation!$H$162</c:f>
              <c:numCache/>
            </c:numRef>
          </c:xVal>
          <c:yVal>
            <c:numRef>
              <c:f>Occultation!$I$162</c:f>
              <c:numCache/>
            </c:numRef>
          </c:yVal>
          <c:smooth val="1"/>
        </c:ser>
        <c:ser>
          <c:idx val="4"/>
          <c:order val="4"/>
          <c:tx>
            <c:v>Angle 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Occultation!$R$51:$R$52</c:f>
              <c:numCache/>
            </c:numRef>
          </c:xVal>
          <c:yVal>
            <c:numRef>
              <c:f>Occultation!$S$51:$S$52</c:f>
              <c:numCache/>
            </c:numRef>
          </c:yVal>
          <c:smooth val="1"/>
        </c:ser>
        <c:ser>
          <c:idx val="5"/>
          <c:order val="5"/>
          <c:tx>
            <c:v>Angle 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Occultation!$T$51:$T$52</c:f>
              <c:numCache/>
            </c:numRef>
          </c:xVal>
          <c:yVal>
            <c:numRef>
              <c:f>Occultation!$U$51:$U$52</c:f>
              <c:numCache/>
            </c:numRef>
          </c:yVal>
          <c:smooth val="1"/>
        </c:ser>
        <c:ser>
          <c:idx val="6"/>
          <c:order val="6"/>
          <c:tx>
            <c:v>Jupiter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Occultation!$X$17:$X$317</c:f>
              <c:numCache/>
            </c:numRef>
          </c:xVal>
          <c:yVal>
            <c:numRef>
              <c:f>Occultation!$Y$17:$Y$317</c:f>
              <c:numCache/>
            </c:numRef>
          </c:yVal>
          <c:smooth val="1"/>
        </c:ser>
        <c:ser>
          <c:idx val="7"/>
          <c:order val="7"/>
          <c:tx>
            <c:v>Jupiter-Im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Occultation!$X$74</c:f>
              <c:numCache/>
            </c:numRef>
          </c:xVal>
          <c:yVal>
            <c:numRef>
              <c:f>Occultation!$Y$74</c:f>
              <c:numCache/>
            </c:numRef>
          </c:yVal>
          <c:smooth val="1"/>
        </c:ser>
        <c:ser>
          <c:idx val="9"/>
          <c:order val="8"/>
          <c:tx>
            <c:v>Jupiter-Em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Occultation!$X$162</c:f>
              <c:numCache/>
            </c:numRef>
          </c:xVal>
          <c:yVal>
            <c:numRef>
              <c:f>Occultation!$Y$162</c:f>
              <c:numCache/>
            </c:numRef>
          </c:yVal>
          <c:smooth val="1"/>
        </c:ser>
        <c:axId val="41065188"/>
        <c:axId val="34042373"/>
      </c:scatterChart>
      <c:valAx>
        <c:axId val="41065188"/>
        <c:scaling>
          <c:orientation val="minMax"/>
          <c:max val="8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Différences Angle horaire Vénus-Lune (min d'arc)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15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4042373"/>
        <c:crosses val="autoZero"/>
        <c:crossBetween val="midCat"/>
        <c:dispUnits/>
        <c:majorUnit val="10"/>
        <c:minorUnit val="2"/>
      </c:valAx>
      <c:valAx>
        <c:axId val="34042373"/>
        <c:scaling>
          <c:orientation val="minMax"/>
          <c:max val="1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Différences déclinaison Vénus-Lune (min d'arc)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15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1065188"/>
        <c:crossesAt val="0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"/>
          <c:y val="0.37925"/>
          <c:w val="0.244"/>
          <c:h val="0.1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475"/>
          <c:w val="0.9665"/>
          <c:h val="0.95025"/>
        </c:manualLayout>
      </c:layout>
      <c:scatterChart>
        <c:scatterStyle val="lineMarker"/>
        <c:varyColors val="0"/>
        <c:ser>
          <c:idx val="0"/>
          <c:order val="0"/>
          <c:tx>
            <c:v>Vénus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conj_julune!$C$7:$C$11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conj_julune!$D$7:$D$11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Jupiter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conj_julune!$E$7:$E$11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conj_julune!$F$7:$F$11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7945902"/>
        <c:axId val="5968799"/>
      </c:scatterChart>
      <c:valAx>
        <c:axId val="37945902"/>
        <c:scaling>
          <c:orientation val="minMax"/>
        </c:scaling>
        <c:axPos val="b"/>
        <c:majorGridlines/>
        <c:delete val="0"/>
        <c:numFmt formatCode="0" sourceLinked="0"/>
        <c:majorTickMark val="in"/>
        <c:minorTickMark val="in"/>
        <c:tickLblPos val="nextTo"/>
        <c:crossAx val="5968799"/>
        <c:crossesAt val="-3"/>
        <c:crossBetween val="midCat"/>
        <c:dispUnits/>
        <c:minorUnit val="0.25"/>
      </c:valAx>
      <c:valAx>
        <c:axId val="5968799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in"/>
        <c:tickLblPos val="nextTo"/>
        <c:crossAx val="37945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25"/>
          <c:y val="0.1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5</xdr:row>
      <xdr:rowOff>76200</xdr:rowOff>
    </xdr:from>
    <xdr:to>
      <xdr:col>8</xdr:col>
      <xdr:colOff>619125</xdr:colOff>
      <xdr:row>35</xdr:row>
      <xdr:rowOff>19050</xdr:rowOff>
    </xdr:to>
    <xdr:graphicFrame>
      <xdr:nvGraphicFramePr>
        <xdr:cNvPr id="1" name="Chart 4"/>
        <xdr:cNvGraphicFramePr/>
      </xdr:nvGraphicFramePr>
      <xdr:xfrm>
        <a:off x="695325" y="1038225"/>
        <a:ext cx="54387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</xdr:row>
      <xdr:rowOff>66675</xdr:rowOff>
    </xdr:from>
    <xdr:to>
      <xdr:col>30</xdr:col>
      <xdr:colOff>190500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10010775" y="533400"/>
        <a:ext cx="929640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466725</xdr:colOff>
      <xdr:row>56</xdr:row>
      <xdr:rowOff>9525</xdr:rowOff>
    </xdr:from>
    <xdr:to>
      <xdr:col>15</xdr:col>
      <xdr:colOff>276225</xdr:colOff>
      <xdr:row>100</xdr:row>
      <xdr:rowOff>57150</xdr:rowOff>
    </xdr:to>
    <xdr:graphicFrame>
      <xdr:nvGraphicFramePr>
        <xdr:cNvPr id="2" name="Chart 3"/>
        <xdr:cNvGraphicFramePr/>
      </xdr:nvGraphicFramePr>
      <xdr:xfrm>
        <a:off x="1752600" y="9286875"/>
        <a:ext cx="7715250" cy="717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209550</xdr:colOff>
      <xdr:row>18</xdr:row>
      <xdr:rowOff>28575</xdr:rowOff>
    </xdr:from>
    <xdr:to>
      <xdr:col>37</xdr:col>
      <xdr:colOff>295275</xdr:colOff>
      <xdr:row>61</xdr:row>
      <xdr:rowOff>142875</xdr:rowOff>
    </xdr:to>
    <xdr:graphicFrame>
      <xdr:nvGraphicFramePr>
        <xdr:cNvPr id="3" name="Chart 7"/>
        <xdr:cNvGraphicFramePr/>
      </xdr:nvGraphicFramePr>
      <xdr:xfrm>
        <a:off x="19326225" y="3152775"/>
        <a:ext cx="4886325" cy="707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2</xdr:row>
      <xdr:rowOff>66675</xdr:rowOff>
    </xdr:from>
    <xdr:to>
      <xdr:col>12</xdr:col>
      <xdr:colOff>295275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90525"/>
          <a:ext cx="2200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10</xdr:row>
      <xdr:rowOff>28575</xdr:rowOff>
    </xdr:from>
    <xdr:to>
      <xdr:col>17</xdr:col>
      <xdr:colOff>447675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6343650" y="1647825"/>
        <a:ext cx="57626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9"/>
  <sheetViews>
    <sheetView workbookViewId="0" topLeftCell="A161">
      <selection activeCell="M150" sqref="M150"/>
    </sheetView>
  </sheetViews>
  <sheetFormatPr defaultColWidth="12" defaultRowHeight="12.75"/>
  <cols>
    <col min="1" max="1" width="12.66015625" style="2" bestFit="1" customWidth="1"/>
    <col min="2" max="2" width="8.33203125" style="17" customWidth="1"/>
    <col min="3" max="8" width="10" style="9" customWidth="1"/>
    <col min="9" max="9" width="9.33203125" style="9" customWidth="1"/>
    <col min="10" max="11" width="9.83203125" style="0" customWidth="1"/>
    <col min="12" max="12" width="9.33203125" style="9" customWidth="1"/>
    <col min="13" max="13" width="5.83203125" style="117" customWidth="1"/>
    <col min="14" max="14" width="9.33203125" style="9" customWidth="1"/>
    <col min="15" max="15" width="5.83203125" style="117" customWidth="1"/>
    <col min="16" max="16" width="9.33203125" style="9" customWidth="1"/>
    <col min="17" max="17" width="5.83203125" style="117" customWidth="1"/>
    <col min="18" max="18" width="9.5" style="9" customWidth="1"/>
    <col min="19" max="19" width="5.83203125" style="9" customWidth="1"/>
    <col min="21" max="21" width="5.83203125" style="21" customWidth="1"/>
    <col min="22" max="22" width="9.5" style="42" customWidth="1"/>
    <col min="23" max="23" width="5.83203125" style="21" customWidth="1"/>
  </cols>
  <sheetData>
    <row r="1" spans="2:22" ht="12.75">
      <c r="B1" s="14"/>
      <c r="C1" s="10"/>
      <c r="H1" s="117"/>
      <c r="J1" s="9"/>
      <c r="K1" s="9"/>
      <c r="P1"/>
      <c r="R1" s="21"/>
      <c r="S1"/>
      <c r="T1" s="21"/>
      <c r="V1" s="21"/>
    </row>
    <row r="2" spans="1:22" ht="18">
      <c r="A2" s="118" t="s">
        <v>158</v>
      </c>
      <c r="B2" s="14"/>
      <c r="C2" s="32"/>
      <c r="H2" s="117"/>
      <c r="J2" s="9"/>
      <c r="K2" s="9"/>
      <c r="P2"/>
      <c r="R2" s="21"/>
      <c r="S2"/>
      <c r="T2" s="21"/>
      <c r="V2" s="21"/>
    </row>
    <row r="3" spans="1:22" ht="18">
      <c r="A3" s="118" t="s">
        <v>159</v>
      </c>
      <c r="B3" s="14"/>
      <c r="C3" s="10"/>
      <c r="H3" s="117"/>
      <c r="J3" s="9"/>
      <c r="K3" s="9"/>
      <c r="P3"/>
      <c r="R3" s="21"/>
      <c r="S3"/>
      <c r="T3" s="21"/>
      <c r="V3" s="21"/>
    </row>
    <row r="4" spans="1:22" ht="12.75">
      <c r="A4" s="11"/>
      <c r="B4" s="14"/>
      <c r="C4" s="10"/>
      <c r="H4" s="117"/>
      <c r="J4" s="9"/>
      <c r="K4" s="9"/>
      <c r="P4"/>
      <c r="R4" s="21"/>
      <c r="S4"/>
      <c r="T4" s="21"/>
      <c r="V4" s="21"/>
    </row>
    <row r="5" spans="1:22" ht="20.25">
      <c r="A5" s="119" t="s">
        <v>160</v>
      </c>
      <c r="B5" s="14"/>
      <c r="C5" s="10"/>
      <c r="F5" s="120" t="s">
        <v>161</v>
      </c>
      <c r="H5" s="117"/>
      <c r="J5" s="9"/>
      <c r="K5" s="9"/>
      <c r="P5"/>
      <c r="R5" s="21"/>
      <c r="S5"/>
      <c r="T5" s="21"/>
      <c r="V5" s="21"/>
    </row>
    <row r="6" spans="1:22" ht="13.5" thickBot="1">
      <c r="A6" s="16"/>
      <c r="B6" s="14"/>
      <c r="C6" s="10"/>
      <c r="H6" s="117"/>
      <c r="J6" s="9"/>
      <c r="K6" s="9"/>
      <c r="P6"/>
      <c r="R6" s="21"/>
      <c r="S6"/>
      <c r="T6" s="21"/>
      <c r="V6" s="21"/>
    </row>
    <row r="7" spans="3:23" ht="12.75">
      <c r="C7" s="91" t="s">
        <v>916</v>
      </c>
      <c r="D7" s="92"/>
      <c r="E7" s="91"/>
      <c r="F7" s="98" t="s">
        <v>384</v>
      </c>
      <c r="G7" s="100"/>
      <c r="H7" s="98" t="s">
        <v>397</v>
      </c>
      <c r="I7" s="130" t="s">
        <v>163</v>
      </c>
      <c r="J7" s="131"/>
      <c r="K7" s="132"/>
      <c r="L7" s="130" t="s">
        <v>167</v>
      </c>
      <c r="M7" s="133"/>
      <c r="N7" s="134"/>
      <c r="O7" s="134"/>
      <c r="P7" s="134"/>
      <c r="Q7" s="129"/>
      <c r="R7" s="24"/>
      <c r="S7" s="24"/>
      <c r="T7" s="23"/>
      <c r="U7" s="98"/>
      <c r="V7" s="124"/>
      <c r="W7" s="99"/>
    </row>
    <row r="8" spans="1:23" ht="12.75">
      <c r="A8" s="88" t="s">
        <v>910</v>
      </c>
      <c r="B8" s="22" t="s">
        <v>917</v>
      </c>
      <c r="C8" s="94" t="s">
        <v>391</v>
      </c>
      <c r="D8" s="36" t="s">
        <v>392</v>
      </c>
      <c r="E8" s="94" t="s">
        <v>391</v>
      </c>
      <c r="F8" s="35" t="s">
        <v>392</v>
      </c>
      <c r="G8" s="94" t="s">
        <v>391</v>
      </c>
      <c r="H8" s="35" t="s">
        <v>392</v>
      </c>
      <c r="I8" s="94" t="s">
        <v>164</v>
      </c>
      <c r="J8" s="108" t="s">
        <v>165</v>
      </c>
      <c r="K8" s="121" t="s">
        <v>166</v>
      </c>
      <c r="L8" s="94" t="s">
        <v>164</v>
      </c>
      <c r="M8" s="35" t="s">
        <v>162</v>
      </c>
      <c r="N8" s="35" t="s">
        <v>165</v>
      </c>
      <c r="O8" s="35" t="s">
        <v>162</v>
      </c>
      <c r="P8" s="35" t="s">
        <v>168</v>
      </c>
      <c r="Q8" s="36" t="s">
        <v>162</v>
      </c>
      <c r="R8" s="108" t="s">
        <v>65</v>
      </c>
      <c r="S8" s="108" t="s">
        <v>162</v>
      </c>
      <c r="T8" s="123" t="s">
        <v>156</v>
      </c>
      <c r="U8" s="108" t="s">
        <v>162</v>
      </c>
      <c r="V8" s="125" t="s">
        <v>157</v>
      </c>
      <c r="W8" s="36" t="s">
        <v>162</v>
      </c>
    </row>
    <row r="9" spans="1:23" ht="12.75">
      <c r="A9" s="2">
        <v>39783</v>
      </c>
      <c r="B9" s="17">
        <v>0.625</v>
      </c>
      <c r="C9" s="93">
        <v>0.4267138888888889</v>
      </c>
      <c r="D9" s="28">
        <v>-24.066194444444445</v>
      </c>
      <c r="E9" s="93">
        <v>0.38935833333333336</v>
      </c>
      <c r="F9" s="27">
        <v>-23.91364722222222</v>
      </c>
      <c r="G9" s="93">
        <v>0.4315027777777778</v>
      </c>
      <c r="H9" s="27">
        <v>-21.967894444444443</v>
      </c>
      <c r="I9" s="93">
        <f aca="true" t="shared" si="0" ref="I9:I72">E9-C9</f>
        <v>-0.03735555555555553</v>
      </c>
      <c r="J9" s="27">
        <f aca="true" t="shared" si="1" ref="J9:J72">G9-C9</f>
        <v>0.004788888888888898</v>
      </c>
      <c r="K9" s="28">
        <f>G9-E9</f>
        <v>0.04214444444444443</v>
      </c>
      <c r="L9" s="93">
        <f aca="true" t="shared" si="2" ref="L9:L72">DEGREES(ACOS(SIN(RADIANS(D9))*SIN(RADIANS(F9))+COS(RADIANS(D9))*COS(RADIANS(F9))*COS(15*(RADIANS(C9-E9)))))</f>
        <v>0.5341745454929853</v>
      </c>
      <c r="M9" s="35"/>
      <c r="N9" s="27">
        <f aca="true" t="shared" si="3" ref="N9:N72">DEGREES(ACOS(SIN(RADIANS(D9))*SIN(RADIANS(H9))+COS(RADIANS(D9))*COS(RADIANS(H9))*COS(15*(RADIANS(C9-G9)))))</f>
        <v>2.0993411524654726</v>
      </c>
      <c r="O9" s="35"/>
      <c r="P9" s="27">
        <f aca="true" t="shared" si="4" ref="P9:P72">DEGREES(ACOS(SIN(RADIANS(F9))*SIN(RADIANS(H9))+COS(RADIANS(F9))*COS(RADIANS(H9))*COS(15*RADIANS(G9-E9))))</f>
        <v>2.0309658507309876</v>
      </c>
      <c r="Q9" s="36"/>
      <c r="R9" s="27">
        <f aca="true" t="shared" si="5" ref="R9:R72">MAX(L9,N9,P9)</f>
        <v>2.0993411524654726</v>
      </c>
      <c r="S9" s="27"/>
      <c r="T9" s="93">
        <f aca="true" t="shared" si="6" ref="T9:T72">L9+N9+P9</f>
        <v>4.664481548689445</v>
      </c>
      <c r="U9" s="35"/>
      <c r="V9" s="49">
        <f aca="true" t="shared" si="7" ref="V9:V72">SQRT(T9*(T9-L9)*(T9-J9)*(T9-P9))</f>
        <v>15.375861157786845</v>
      </c>
      <c r="W9" s="36"/>
    </row>
    <row r="10" spans="1:23" ht="12.75">
      <c r="A10" s="2">
        <v>39783</v>
      </c>
      <c r="B10" s="17">
        <v>0.6256944444444444</v>
      </c>
      <c r="C10" s="93">
        <v>0.44304166666666667</v>
      </c>
      <c r="D10" s="28">
        <v>-24.06403611111111</v>
      </c>
      <c r="E10" s="93">
        <v>0.40601111111111116</v>
      </c>
      <c r="F10" s="27">
        <v>-23.91351111111111</v>
      </c>
      <c r="G10" s="93">
        <v>0.4482055555555556</v>
      </c>
      <c r="H10" s="27">
        <v>-21.96787222222222</v>
      </c>
      <c r="I10" s="93">
        <f t="shared" si="0"/>
        <v>-0.03703055555555551</v>
      </c>
      <c r="J10" s="27">
        <f t="shared" si="1"/>
        <v>0.005163888888888912</v>
      </c>
      <c r="K10" s="28">
        <f aca="true" t="shared" si="8" ref="K10:K73">G10-E10</f>
        <v>0.04219444444444442</v>
      </c>
      <c r="L10" s="93">
        <f t="shared" si="2"/>
        <v>0.5293334126096453</v>
      </c>
      <c r="M10" s="35" t="str">
        <f aca="true" t="shared" si="9" ref="M10:M73">IF(AND(L10&lt;L9,L10&lt;L11),"Min","-")</f>
        <v>-</v>
      </c>
      <c r="N10" s="27">
        <f t="shared" si="3"/>
        <v>2.097375687154181</v>
      </c>
      <c r="O10" s="35" t="str">
        <f aca="true" t="shared" si="10" ref="O10:O73">IF(AND(N10&lt;N9,N10&lt;N11),"Min","-")</f>
        <v>-</v>
      </c>
      <c r="P10" s="27">
        <f t="shared" si="4"/>
        <v>2.031054909118741</v>
      </c>
      <c r="Q10" s="36" t="str">
        <f aca="true" t="shared" si="11" ref="Q10:Q73">IF(AND(P10&lt;P9,P10&lt;P11),"Min","-")</f>
        <v>-</v>
      </c>
      <c r="R10" s="9">
        <f t="shared" si="5"/>
        <v>2.097375687154181</v>
      </c>
      <c r="S10" s="117" t="str">
        <f>IF(AND(R10&lt;R9,R10&lt;R11),"Min","-")</f>
        <v>-</v>
      </c>
      <c r="T10" s="93">
        <f t="shared" si="6"/>
        <v>4.657764008882568</v>
      </c>
      <c r="U10" s="117" t="str">
        <f>IF(AND(T10&lt;T9,T10&lt;T11),"Min","-")</f>
        <v>-</v>
      </c>
      <c r="V10" s="49">
        <f t="shared" si="7"/>
        <v>15.329750532083898</v>
      </c>
      <c r="W10" s="36" t="str">
        <f aca="true" t="shared" si="12" ref="W10:W73">IF(AND(V10&lt;V9,V10&lt;V11),"Min","-")</f>
        <v>-</v>
      </c>
    </row>
    <row r="11" spans="1:23" ht="12.75">
      <c r="A11" s="2">
        <v>39783</v>
      </c>
      <c r="B11" s="17">
        <v>0.6263888888888889</v>
      </c>
      <c r="C11" s="93">
        <v>0.45936944444444444</v>
      </c>
      <c r="D11" s="28">
        <v>-24.061872222222224</v>
      </c>
      <c r="E11" s="93">
        <v>0.4226666666666667</v>
      </c>
      <c r="F11" s="27">
        <v>-23.913375</v>
      </c>
      <c r="G11" s="93">
        <v>0.46490833333333337</v>
      </c>
      <c r="H11" s="27">
        <v>-21.96785</v>
      </c>
      <c r="I11" s="93">
        <f t="shared" si="0"/>
        <v>-0.03670277777777775</v>
      </c>
      <c r="J11" s="27">
        <f t="shared" si="1"/>
        <v>0.0055388888888889265</v>
      </c>
      <c r="K11" s="28">
        <f t="shared" si="8"/>
        <v>0.04224166666666668</v>
      </c>
      <c r="L11" s="93">
        <f t="shared" si="2"/>
        <v>0.5244549873073483</v>
      </c>
      <c r="M11" s="35" t="str">
        <f t="shared" si="9"/>
        <v>-</v>
      </c>
      <c r="N11" s="27">
        <f t="shared" si="3"/>
        <v>2.095417799264236</v>
      </c>
      <c r="O11" s="35" t="str">
        <f t="shared" si="10"/>
        <v>-</v>
      </c>
      <c r="P11" s="27">
        <f t="shared" si="4"/>
        <v>2.0311331831926625</v>
      </c>
      <c r="Q11" s="36" t="str">
        <f t="shared" si="11"/>
        <v>-</v>
      </c>
      <c r="R11" s="9">
        <f t="shared" si="5"/>
        <v>2.095417799264236</v>
      </c>
      <c r="S11" s="117" t="str">
        <f aca="true" t="shared" si="13" ref="S11:U74">IF(AND(R11&lt;R10,R11&lt;R12),"Min","-")</f>
        <v>-</v>
      </c>
      <c r="T11" s="93">
        <f t="shared" si="6"/>
        <v>4.651005969764247</v>
      </c>
      <c r="U11" s="117" t="str">
        <f t="shared" si="13"/>
        <v>-</v>
      </c>
      <c r="V11" s="49">
        <f t="shared" si="7"/>
        <v>15.28346586537385</v>
      </c>
      <c r="W11" s="36" t="str">
        <f t="shared" si="12"/>
        <v>-</v>
      </c>
    </row>
    <row r="12" spans="1:23" ht="12.75">
      <c r="A12" s="2">
        <v>39783</v>
      </c>
      <c r="B12" s="17">
        <v>0.6270833333333333</v>
      </c>
      <c r="C12" s="93">
        <v>0.4756972222222222</v>
      </c>
      <c r="D12" s="28">
        <v>-24.05970277777778</v>
      </c>
      <c r="E12" s="93">
        <v>0.4393194444444445</v>
      </c>
      <c r="F12" s="27">
        <v>-23.913238888888888</v>
      </c>
      <c r="G12" s="93">
        <v>0.48160833333333336</v>
      </c>
      <c r="H12" s="27">
        <v>-21.967827777777774</v>
      </c>
      <c r="I12" s="93">
        <f t="shared" si="0"/>
        <v>-0.03637777777777773</v>
      </c>
      <c r="J12" s="27">
        <f t="shared" si="1"/>
        <v>0.005911111111111145</v>
      </c>
      <c r="K12" s="28">
        <f t="shared" si="8"/>
        <v>0.042288888888888876</v>
      </c>
      <c r="L12" s="93">
        <f t="shared" si="2"/>
        <v>0.5196123200795969</v>
      </c>
      <c r="M12" s="35" t="str">
        <f t="shared" si="9"/>
        <v>-</v>
      </c>
      <c r="N12" s="27">
        <f t="shared" si="3"/>
        <v>2.093466032650544</v>
      </c>
      <c r="O12" s="35" t="str">
        <f t="shared" si="10"/>
        <v>-</v>
      </c>
      <c r="P12" s="27">
        <f t="shared" si="4"/>
        <v>2.0312116705326733</v>
      </c>
      <c r="Q12" s="36" t="str">
        <f t="shared" si="11"/>
        <v>-</v>
      </c>
      <c r="R12" s="9">
        <f t="shared" si="5"/>
        <v>2.093466032650544</v>
      </c>
      <c r="S12" s="117" t="str">
        <f t="shared" si="13"/>
        <v>-</v>
      </c>
      <c r="T12" s="93">
        <f t="shared" si="6"/>
        <v>4.644290023262814</v>
      </c>
      <c r="U12" s="117" t="str">
        <f t="shared" si="13"/>
        <v>-</v>
      </c>
      <c r="V12" s="49">
        <f t="shared" si="7"/>
        <v>15.237509997766356</v>
      </c>
      <c r="W12" s="36" t="str">
        <f t="shared" si="12"/>
        <v>-</v>
      </c>
    </row>
    <row r="13" spans="1:23" ht="12.75">
      <c r="A13" s="2">
        <v>39783</v>
      </c>
      <c r="B13" s="17">
        <v>0.6277777777777778</v>
      </c>
      <c r="C13" s="93">
        <v>0.492025</v>
      </c>
      <c r="D13" s="28">
        <v>-24.05752777777778</v>
      </c>
      <c r="E13" s="93">
        <v>0.455975</v>
      </c>
      <c r="F13" s="27">
        <v>-23.913102777777777</v>
      </c>
      <c r="G13" s="93">
        <v>0.4983111111111111</v>
      </c>
      <c r="H13" s="27">
        <v>-21.967805555555554</v>
      </c>
      <c r="I13" s="93">
        <f t="shared" si="0"/>
        <v>-0.03604999999999997</v>
      </c>
      <c r="J13" s="27">
        <f t="shared" si="1"/>
        <v>0.006286111111111103</v>
      </c>
      <c r="K13" s="28">
        <f t="shared" si="8"/>
        <v>0.042336111111111074</v>
      </c>
      <c r="L13" s="93">
        <f t="shared" si="2"/>
        <v>0.5147324220162004</v>
      </c>
      <c r="M13" s="35" t="str">
        <f t="shared" si="9"/>
        <v>-</v>
      </c>
      <c r="N13" s="27">
        <f t="shared" si="3"/>
        <v>2.091523320288779</v>
      </c>
      <c r="O13" s="35" t="str">
        <f t="shared" si="10"/>
        <v>-</v>
      </c>
      <c r="P13" s="27">
        <f t="shared" si="4"/>
        <v>2.0312903711158605</v>
      </c>
      <c r="Q13" s="36" t="str">
        <f t="shared" si="11"/>
        <v>-</v>
      </c>
      <c r="R13" s="9">
        <f t="shared" si="5"/>
        <v>2.091523320288779</v>
      </c>
      <c r="S13" s="117" t="str">
        <f t="shared" si="13"/>
        <v>-</v>
      </c>
      <c r="T13" s="93">
        <f t="shared" si="6"/>
        <v>4.637546113420839</v>
      </c>
      <c r="U13" s="117" t="str">
        <f t="shared" si="13"/>
        <v>-</v>
      </c>
      <c r="V13" s="49">
        <f t="shared" si="7"/>
        <v>15.191444508458012</v>
      </c>
      <c r="W13" s="36" t="str">
        <f t="shared" si="12"/>
        <v>-</v>
      </c>
    </row>
    <row r="14" spans="1:23" ht="12.75">
      <c r="A14" s="2">
        <v>39783</v>
      </c>
      <c r="B14" s="17">
        <v>0.6284722222222222</v>
      </c>
      <c r="C14" s="93">
        <v>0.50835</v>
      </c>
      <c r="D14" s="28">
        <v>-24.05535</v>
      </c>
      <c r="E14" s="93">
        <v>0.47262777777777776</v>
      </c>
      <c r="F14" s="27">
        <v>-23.912966666666666</v>
      </c>
      <c r="G14" s="93">
        <v>0.5150138888888889</v>
      </c>
      <c r="H14" s="27">
        <v>-21.967783333333333</v>
      </c>
      <c r="I14" s="93">
        <f t="shared" si="0"/>
        <v>-0.03572222222222221</v>
      </c>
      <c r="J14" s="27">
        <f t="shared" si="1"/>
        <v>0.006663888888888914</v>
      </c>
      <c r="K14" s="28">
        <f t="shared" si="8"/>
        <v>0.042386111111111124</v>
      </c>
      <c r="L14" s="93">
        <f t="shared" si="2"/>
        <v>0.5098526215225272</v>
      </c>
      <c r="M14" s="35" t="str">
        <f t="shared" si="9"/>
        <v>-</v>
      </c>
      <c r="N14" s="27">
        <f t="shared" si="3"/>
        <v>2.08959276540056</v>
      </c>
      <c r="O14" s="35" t="str">
        <f t="shared" si="10"/>
        <v>-</v>
      </c>
      <c r="P14" s="27">
        <f t="shared" si="4"/>
        <v>2.031380342726305</v>
      </c>
      <c r="Q14" s="36" t="str">
        <f t="shared" si="11"/>
        <v>-</v>
      </c>
      <c r="R14" s="9">
        <f t="shared" si="5"/>
        <v>2.08959276540056</v>
      </c>
      <c r="S14" s="117" t="str">
        <f t="shared" si="13"/>
        <v>-</v>
      </c>
      <c r="T14" s="93">
        <f t="shared" si="6"/>
        <v>4.630825729649392</v>
      </c>
      <c r="U14" s="117" t="str">
        <f t="shared" si="13"/>
        <v>-</v>
      </c>
      <c r="V14" s="49">
        <f t="shared" si="7"/>
        <v>15.145582138144675</v>
      </c>
      <c r="W14" s="36" t="str">
        <f t="shared" si="12"/>
        <v>-</v>
      </c>
    </row>
    <row r="15" spans="1:23" ht="12.75">
      <c r="A15" s="2">
        <v>39783</v>
      </c>
      <c r="B15" s="17">
        <v>0.6291666666666667</v>
      </c>
      <c r="C15" s="93">
        <v>0.5246777777777778</v>
      </c>
      <c r="D15" s="28">
        <v>-24.05316388888889</v>
      </c>
      <c r="E15" s="93">
        <v>0.48928333333333335</v>
      </c>
      <c r="F15" s="27">
        <v>-23.912830555555555</v>
      </c>
      <c r="G15" s="93">
        <v>0.5317166666666667</v>
      </c>
      <c r="H15" s="27">
        <v>-21.96776111111111</v>
      </c>
      <c r="I15" s="93">
        <f t="shared" si="0"/>
        <v>-0.03539444444444445</v>
      </c>
      <c r="J15" s="27">
        <f t="shared" si="1"/>
        <v>0.007038888888888928</v>
      </c>
      <c r="K15" s="28">
        <f t="shared" si="8"/>
        <v>0.04243333333333338</v>
      </c>
      <c r="L15" s="93">
        <f t="shared" si="2"/>
        <v>0.5049714231364342</v>
      </c>
      <c r="M15" s="35" t="str">
        <f t="shared" si="9"/>
        <v>-</v>
      </c>
      <c r="N15" s="27">
        <f t="shared" si="3"/>
        <v>2.087665577655497</v>
      </c>
      <c r="O15" s="35" t="str">
        <f t="shared" si="10"/>
        <v>-</v>
      </c>
      <c r="P15" s="27">
        <f t="shared" si="4"/>
        <v>2.031459481623311</v>
      </c>
      <c r="Q15" s="36" t="str">
        <f t="shared" si="11"/>
        <v>-</v>
      </c>
      <c r="R15" s="9">
        <f t="shared" si="5"/>
        <v>2.087665577655497</v>
      </c>
      <c r="S15" s="117" t="str">
        <f t="shared" si="13"/>
        <v>-</v>
      </c>
      <c r="T15" s="93">
        <f t="shared" si="6"/>
        <v>4.624096482415242</v>
      </c>
      <c r="U15" s="117" t="str">
        <f t="shared" si="13"/>
        <v>-</v>
      </c>
      <c r="V15" s="49">
        <f t="shared" si="7"/>
        <v>15.099738833374074</v>
      </c>
      <c r="W15" s="36" t="str">
        <f t="shared" si="12"/>
        <v>-</v>
      </c>
    </row>
    <row r="16" spans="1:23" ht="12.75">
      <c r="A16" s="2">
        <v>39783</v>
      </c>
      <c r="B16" s="17">
        <v>0.6298611111111111</v>
      </c>
      <c r="C16" s="93">
        <v>0.5410055555555555</v>
      </c>
      <c r="D16" s="28">
        <v>-24.050975</v>
      </c>
      <c r="E16" s="93">
        <v>0.5059361111111111</v>
      </c>
      <c r="F16" s="27">
        <v>-23.912694444444444</v>
      </c>
      <c r="G16" s="93">
        <v>0.5484194444444445</v>
      </c>
      <c r="H16" s="27">
        <v>-21.96773888888889</v>
      </c>
      <c r="I16" s="93">
        <f t="shared" si="0"/>
        <v>-0.035069444444444375</v>
      </c>
      <c r="J16" s="27">
        <f t="shared" si="1"/>
        <v>0.007413888888888942</v>
      </c>
      <c r="K16" s="28">
        <f t="shared" si="8"/>
        <v>0.04248333333333332</v>
      </c>
      <c r="L16" s="93">
        <f t="shared" si="2"/>
        <v>0.5001270014144821</v>
      </c>
      <c r="M16" s="35" t="str">
        <f t="shared" si="9"/>
        <v>-</v>
      </c>
      <c r="N16" s="27">
        <f t="shared" si="3"/>
        <v>2.085748937624954</v>
      </c>
      <c r="O16" s="35" t="str">
        <f t="shared" si="10"/>
        <v>-</v>
      </c>
      <c r="P16" s="27">
        <f t="shared" si="4"/>
        <v>2.03154991596384</v>
      </c>
      <c r="Q16" s="36" t="str">
        <f t="shared" si="11"/>
        <v>-</v>
      </c>
      <c r="R16" s="9">
        <f t="shared" si="5"/>
        <v>2.085748937624954</v>
      </c>
      <c r="S16" s="117" t="str">
        <f t="shared" si="13"/>
        <v>-</v>
      </c>
      <c r="T16" s="93">
        <f t="shared" si="6"/>
        <v>4.617425855003276</v>
      </c>
      <c r="U16" s="117" t="str">
        <f t="shared" si="13"/>
        <v>-</v>
      </c>
      <c r="V16" s="49">
        <f t="shared" si="7"/>
        <v>15.054316065445843</v>
      </c>
      <c r="W16" s="36" t="str">
        <f t="shared" si="12"/>
        <v>-</v>
      </c>
    </row>
    <row r="17" spans="1:23" ht="12.75">
      <c r="A17" s="2">
        <v>39783</v>
      </c>
      <c r="B17" s="17">
        <v>0.6305555555555555</v>
      </c>
      <c r="C17" s="93">
        <v>0.5573333333333333</v>
      </c>
      <c r="D17" s="28">
        <v>-24.048780555555556</v>
      </c>
      <c r="E17" s="93">
        <v>0.5225916666666667</v>
      </c>
      <c r="F17" s="27">
        <v>-23.912558333333333</v>
      </c>
      <c r="G17" s="93">
        <v>0.5651222222222223</v>
      </c>
      <c r="H17" s="27">
        <v>-21.967716666666664</v>
      </c>
      <c r="I17" s="93">
        <f t="shared" si="0"/>
        <v>-0.03474166666666667</v>
      </c>
      <c r="J17" s="27">
        <f t="shared" si="1"/>
        <v>0.007788888888888956</v>
      </c>
      <c r="K17" s="28">
        <f t="shared" si="8"/>
        <v>0.04253055555555563</v>
      </c>
      <c r="L17" s="93">
        <f t="shared" si="2"/>
        <v>0.49524548431146725</v>
      </c>
      <c r="M17" s="35" t="str">
        <f t="shared" si="9"/>
        <v>-</v>
      </c>
      <c r="N17" s="27">
        <f t="shared" si="3"/>
        <v>2.083840109719993</v>
      </c>
      <c r="O17" s="35" t="str">
        <f t="shared" si="10"/>
        <v>-</v>
      </c>
      <c r="P17" s="27">
        <f t="shared" si="4"/>
        <v>2.031629493070672</v>
      </c>
      <c r="Q17" s="36" t="str">
        <f t="shared" si="11"/>
        <v>-</v>
      </c>
      <c r="R17" s="9">
        <f t="shared" si="5"/>
        <v>2.083840109719993</v>
      </c>
      <c r="S17" s="117" t="str">
        <f t="shared" si="13"/>
        <v>-</v>
      </c>
      <c r="T17" s="93">
        <f t="shared" si="6"/>
        <v>4.6107150871021325</v>
      </c>
      <c r="U17" s="117" t="str">
        <f t="shared" si="13"/>
        <v>-</v>
      </c>
      <c r="V17" s="49">
        <f t="shared" si="7"/>
        <v>15.008722433636546</v>
      </c>
      <c r="W17" s="36" t="str">
        <f t="shared" si="12"/>
        <v>-</v>
      </c>
    </row>
    <row r="18" spans="1:23" ht="12.75">
      <c r="A18" s="2">
        <v>39783</v>
      </c>
      <c r="B18" s="17">
        <v>0.63125</v>
      </c>
      <c r="C18" s="93">
        <v>0.5736583333333333</v>
      </c>
      <c r="D18" s="28">
        <v>-24.046580555555558</v>
      </c>
      <c r="E18" s="93">
        <v>0.5392444444444444</v>
      </c>
      <c r="F18" s="27">
        <v>-23.912422222222222</v>
      </c>
      <c r="G18" s="93">
        <v>0.581825</v>
      </c>
      <c r="H18" s="27">
        <v>-21.967694444444444</v>
      </c>
      <c r="I18" s="93">
        <f t="shared" si="0"/>
        <v>-0.034413888888888855</v>
      </c>
      <c r="J18" s="27">
        <f t="shared" si="1"/>
        <v>0.008166666666666766</v>
      </c>
      <c r="K18" s="28">
        <f t="shared" si="8"/>
        <v>0.04258055555555562</v>
      </c>
      <c r="L18" s="93">
        <f t="shared" si="2"/>
        <v>0.4903634976361046</v>
      </c>
      <c r="M18" s="35" t="str">
        <f t="shared" si="9"/>
        <v>-</v>
      </c>
      <c r="N18" s="27">
        <f t="shared" si="3"/>
        <v>2.0819412099188366</v>
      </c>
      <c r="O18" s="35" t="str">
        <f t="shared" si="10"/>
        <v>-</v>
      </c>
      <c r="P18" s="27">
        <f t="shared" si="4"/>
        <v>2.031720390026747</v>
      </c>
      <c r="Q18" s="36" t="str">
        <f t="shared" si="11"/>
        <v>-</v>
      </c>
      <c r="R18" s="9">
        <f t="shared" si="5"/>
        <v>2.0819412099188366</v>
      </c>
      <c r="S18" s="117" t="str">
        <f t="shared" si="13"/>
        <v>-</v>
      </c>
      <c r="T18" s="93">
        <f t="shared" si="6"/>
        <v>4.6040250975816885</v>
      </c>
      <c r="U18" s="117" t="str">
        <f t="shared" si="13"/>
        <v>-</v>
      </c>
      <c r="V18" s="49">
        <f t="shared" si="7"/>
        <v>14.963309191691824</v>
      </c>
      <c r="W18" s="36" t="str">
        <f t="shared" si="12"/>
        <v>-</v>
      </c>
    </row>
    <row r="19" spans="1:23" ht="12.75">
      <c r="A19" s="2">
        <v>39783</v>
      </c>
      <c r="B19" s="17">
        <v>0.6319444444444444</v>
      </c>
      <c r="C19" s="93">
        <v>0.5899861111111111</v>
      </c>
      <c r="D19" s="28">
        <v>-24.044375</v>
      </c>
      <c r="E19" s="93">
        <v>0.5559000000000001</v>
      </c>
      <c r="F19" s="27">
        <v>-23.91228611111111</v>
      </c>
      <c r="G19" s="93">
        <v>0.5985277777777778</v>
      </c>
      <c r="H19" s="27">
        <v>-21.96767222222222</v>
      </c>
      <c r="I19" s="93">
        <f t="shared" si="0"/>
        <v>-0.03408611111111104</v>
      </c>
      <c r="J19" s="27">
        <f t="shared" si="1"/>
        <v>0.00854166666666667</v>
      </c>
      <c r="K19" s="28">
        <f t="shared" si="8"/>
        <v>0.04262777777777771</v>
      </c>
      <c r="L19" s="93">
        <f t="shared" si="2"/>
        <v>0.48548109979062987</v>
      </c>
      <c r="M19" s="35" t="str">
        <f t="shared" si="9"/>
        <v>-</v>
      </c>
      <c r="N19" s="27">
        <f t="shared" si="3"/>
        <v>2.0800482224150536</v>
      </c>
      <c r="O19" s="35" t="str">
        <f t="shared" si="10"/>
        <v>-</v>
      </c>
      <c r="P19" s="27">
        <f t="shared" si="4"/>
        <v>2.03180040523743</v>
      </c>
      <c r="Q19" s="36" t="str">
        <f t="shared" si="11"/>
        <v>-</v>
      </c>
      <c r="R19" s="9">
        <f t="shared" si="5"/>
        <v>2.0800482224150536</v>
      </c>
      <c r="S19" s="117" t="str">
        <f t="shared" si="13"/>
        <v>-</v>
      </c>
      <c r="T19" s="93">
        <f t="shared" si="6"/>
        <v>4.597329727443114</v>
      </c>
      <c r="U19" s="117" t="str">
        <f t="shared" si="13"/>
        <v>-</v>
      </c>
      <c r="V19" s="49">
        <f t="shared" si="7"/>
        <v>14.917940715271852</v>
      </c>
      <c r="W19" s="36" t="str">
        <f t="shared" si="12"/>
        <v>-</v>
      </c>
    </row>
    <row r="20" spans="1:23" ht="12.75">
      <c r="A20" s="2">
        <v>39783</v>
      </c>
      <c r="B20" s="17">
        <v>0.6326388888888889</v>
      </c>
      <c r="C20" s="93">
        <v>0.6063111111111111</v>
      </c>
      <c r="D20" s="28">
        <v>-24.042166666666667</v>
      </c>
      <c r="E20" s="93">
        <v>0.5725527777777778</v>
      </c>
      <c r="F20" s="27">
        <v>-23.912149999999997</v>
      </c>
      <c r="G20" s="93">
        <v>0.6152277777777777</v>
      </c>
      <c r="H20" s="27">
        <v>-21.96765</v>
      </c>
      <c r="I20" s="93">
        <f t="shared" si="0"/>
        <v>-0.033758333333333335</v>
      </c>
      <c r="J20" s="27">
        <f t="shared" si="1"/>
        <v>0.008916666666666573</v>
      </c>
      <c r="K20" s="28">
        <f t="shared" si="8"/>
        <v>0.04267499999999991</v>
      </c>
      <c r="L20" s="93">
        <f t="shared" si="2"/>
        <v>0.4805990984081661</v>
      </c>
      <c r="M20" s="35" t="str">
        <f t="shared" si="9"/>
        <v>-</v>
      </c>
      <c r="N20" s="27">
        <f t="shared" si="3"/>
        <v>2.0781659390136253</v>
      </c>
      <c r="O20" s="35" t="str">
        <f t="shared" si="10"/>
        <v>-</v>
      </c>
      <c r="P20" s="27">
        <f t="shared" si="4"/>
        <v>2.031880633515074</v>
      </c>
      <c r="Q20" s="36" t="str">
        <f t="shared" si="11"/>
        <v>-</v>
      </c>
      <c r="R20" s="9">
        <f t="shared" si="5"/>
        <v>2.0781659390136253</v>
      </c>
      <c r="S20" s="117" t="str">
        <f t="shared" si="13"/>
        <v>-</v>
      </c>
      <c r="T20" s="93">
        <f t="shared" si="6"/>
        <v>4.5906456709368655</v>
      </c>
      <c r="U20" s="117" t="str">
        <f t="shared" si="13"/>
        <v>-</v>
      </c>
      <c r="V20" s="49">
        <f t="shared" si="7"/>
        <v>14.87271176064561</v>
      </c>
      <c r="W20" s="36" t="str">
        <f t="shared" si="12"/>
        <v>-</v>
      </c>
    </row>
    <row r="21" spans="1:23" ht="12.75">
      <c r="A21" s="2">
        <v>39783</v>
      </c>
      <c r="B21" s="17">
        <v>0.6333333333333333</v>
      </c>
      <c r="C21" s="93">
        <v>0.622638888888889</v>
      </c>
      <c r="D21" s="28">
        <v>-24.03995</v>
      </c>
      <c r="E21" s="93">
        <v>0.5892083333333333</v>
      </c>
      <c r="F21" s="27">
        <v>-23.912013888888886</v>
      </c>
      <c r="G21" s="93">
        <v>0.6319305555555556</v>
      </c>
      <c r="H21" s="27">
        <v>-21.967627777777775</v>
      </c>
      <c r="I21" s="93">
        <f t="shared" si="0"/>
        <v>-0.03343055555555563</v>
      </c>
      <c r="J21" s="27">
        <f t="shared" si="1"/>
        <v>0.009291666666666587</v>
      </c>
      <c r="K21" s="28">
        <f t="shared" si="8"/>
        <v>0.04272222222222222</v>
      </c>
      <c r="L21" s="93">
        <f t="shared" si="2"/>
        <v>0.47571605946816936</v>
      </c>
      <c r="M21" s="35" t="str">
        <f t="shared" si="9"/>
        <v>-</v>
      </c>
      <c r="N21" s="27">
        <f t="shared" si="3"/>
        <v>2.0762888534971564</v>
      </c>
      <c r="O21" s="35" t="str">
        <f t="shared" si="10"/>
        <v>-</v>
      </c>
      <c r="P21" s="27">
        <f t="shared" si="4"/>
        <v>2.031961074834807</v>
      </c>
      <c r="Q21" s="36" t="str">
        <f t="shared" si="11"/>
        <v>-</v>
      </c>
      <c r="R21" s="9">
        <f t="shared" si="5"/>
        <v>2.0762888534971564</v>
      </c>
      <c r="S21" s="117" t="str">
        <f t="shared" si="13"/>
        <v>-</v>
      </c>
      <c r="T21" s="93">
        <f t="shared" si="6"/>
        <v>4.583965987800132</v>
      </c>
      <c r="U21" s="117" t="str">
        <f t="shared" si="13"/>
        <v>-</v>
      </c>
      <c r="V21" s="49">
        <f t="shared" si="7"/>
        <v>14.82756939266483</v>
      </c>
      <c r="W21" s="36" t="str">
        <f t="shared" si="12"/>
        <v>-</v>
      </c>
    </row>
    <row r="22" spans="1:23" ht="12.75">
      <c r="A22" s="2">
        <v>39783</v>
      </c>
      <c r="B22" s="17">
        <v>0.6340277777777777</v>
      </c>
      <c r="C22" s="93">
        <v>0.6389666666666667</v>
      </c>
      <c r="D22" s="28">
        <v>-24.03773055555556</v>
      </c>
      <c r="E22" s="93">
        <v>0.6058611111111111</v>
      </c>
      <c r="F22" s="27">
        <v>-23.911877777777775</v>
      </c>
      <c r="G22" s="93">
        <v>0.6486333333333333</v>
      </c>
      <c r="H22" s="27">
        <v>-21.967605555555554</v>
      </c>
      <c r="I22" s="93">
        <f t="shared" si="0"/>
        <v>-0.03310555555555561</v>
      </c>
      <c r="J22" s="27">
        <f t="shared" si="1"/>
        <v>0.009666666666666601</v>
      </c>
      <c r="K22" s="28">
        <f t="shared" si="8"/>
        <v>0.04277222222222221</v>
      </c>
      <c r="L22" s="93">
        <f t="shared" si="2"/>
        <v>0.4708702247965426</v>
      </c>
      <c r="M22" s="35" t="str">
        <f t="shared" si="9"/>
        <v>-</v>
      </c>
      <c r="N22" s="27">
        <f t="shared" si="3"/>
        <v>2.0744225510026038</v>
      </c>
      <c r="O22" s="35" t="str">
        <f t="shared" si="10"/>
        <v>-</v>
      </c>
      <c r="P22" s="27">
        <f t="shared" si="4"/>
        <v>2.0320528841268097</v>
      </c>
      <c r="Q22" s="36" t="str">
        <f t="shared" si="11"/>
        <v>-</v>
      </c>
      <c r="R22" s="9">
        <f t="shared" si="5"/>
        <v>2.0744225510026038</v>
      </c>
      <c r="S22" s="117" t="str">
        <f t="shared" si="13"/>
        <v>-</v>
      </c>
      <c r="T22" s="93">
        <f t="shared" si="6"/>
        <v>4.577345659925957</v>
      </c>
      <c r="U22" s="117" t="str">
        <f t="shared" si="13"/>
        <v>-</v>
      </c>
      <c r="V22" s="49">
        <f t="shared" si="7"/>
        <v>14.782848609767596</v>
      </c>
      <c r="W22" s="36" t="str">
        <f t="shared" si="12"/>
        <v>-</v>
      </c>
    </row>
    <row r="23" spans="1:23" ht="12.75">
      <c r="A23" s="2">
        <v>39783</v>
      </c>
      <c r="B23" s="17">
        <v>0.6347222222222222</v>
      </c>
      <c r="C23" s="93">
        <v>0.6552916666666667</v>
      </c>
      <c r="D23" s="28">
        <v>-24.035505555555556</v>
      </c>
      <c r="E23" s="93">
        <v>0.6225166666666667</v>
      </c>
      <c r="F23" s="27">
        <v>-23.911741666666664</v>
      </c>
      <c r="G23" s="93">
        <v>0.6653361111111111</v>
      </c>
      <c r="H23" s="27">
        <v>-21.96758333333333</v>
      </c>
      <c r="I23" s="93">
        <f t="shared" si="0"/>
        <v>-0.032775</v>
      </c>
      <c r="J23" s="27">
        <f t="shared" si="1"/>
        <v>0.010044444444444411</v>
      </c>
      <c r="K23" s="28">
        <f t="shared" si="8"/>
        <v>0.04281944444444441</v>
      </c>
      <c r="L23" s="93">
        <f t="shared" si="2"/>
        <v>0.4659508570782805</v>
      </c>
      <c r="M23" s="35" t="str">
        <f t="shared" si="9"/>
        <v>-</v>
      </c>
      <c r="N23" s="27">
        <f t="shared" si="3"/>
        <v>2.072566864421092</v>
      </c>
      <c r="O23" s="35" t="str">
        <f t="shared" si="10"/>
        <v>-</v>
      </c>
      <c r="P23" s="27">
        <f t="shared" si="4"/>
        <v>2.032133763341533</v>
      </c>
      <c r="Q23" s="36" t="str">
        <f t="shared" si="11"/>
        <v>-</v>
      </c>
      <c r="R23" s="9">
        <f t="shared" si="5"/>
        <v>2.072566864421092</v>
      </c>
      <c r="S23" s="117" t="str">
        <f t="shared" si="13"/>
        <v>-</v>
      </c>
      <c r="T23" s="93">
        <f t="shared" si="6"/>
        <v>4.570651484840906</v>
      </c>
      <c r="U23" s="117" t="str">
        <f t="shared" si="13"/>
        <v>-</v>
      </c>
      <c r="V23" s="49">
        <f t="shared" si="7"/>
        <v>14.737751316842784</v>
      </c>
      <c r="W23" s="36" t="str">
        <f t="shared" si="12"/>
        <v>-</v>
      </c>
    </row>
    <row r="24" spans="1:23" ht="12.75">
      <c r="A24" s="2">
        <v>39783</v>
      </c>
      <c r="B24" s="17">
        <v>0.6354166666666666</v>
      </c>
      <c r="C24" s="93">
        <v>0.6716166666666666</v>
      </c>
      <c r="D24" s="28">
        <v>-24.033275</v>
      </c>
      <c r="E24" s="93">
        <v>0.6391694444444445</v>
      </c>
      <c r="F24" s="27">
        <v>-23.911605555555553</v>
      </c>
      <c r="G24" s="93">
        <v>0.6820388888888889</v>
      </c>
      <c r="H24" s="27">
        <v>-21.96756111111111</v>
      </c>
      <c r="I24" s="93">
        <f t="shared" si="0"/>
        <v>-0.03244722222222218</v>
      </c>
      <c r="J24" s="27">
        <f t="shared" si="1"/>
        <v>0.010422222222222222</v>
      </c>
      <c r="K24" s="28">
        <f t="shared" si="8"/>
        <v>0.042869444444444404</v>
      </c>
      <c r="L24" s="93">
        <f t="shared" si="2"/>
        <v>0.46106808840521807</v>
      </c>
      <c r="M24" s="35" t="str">
        <f t="shared" si="9"/>
        <v>-</v>
      </c>
      <c r="N24" s="27">
        <f t="shared" si="3"/>
        <v>2.070719465305282</v>
      </c>
      <c r="O24" s="35" t="str">
        <f t="shared" si="10"/>
        <v>-</v>
      </c>
      <c r="P24" s="27">
        <f t="shared" si="4"/>
        <v>2.0322260349076804</v>
      </c>
      <c r="Q24" s="36" t="str">
        <f t="shared" si="11"/>
        <v>-</v>
      </c>
      <c r="R24" s="9">
        <f t="shared" si="5"/>
        <v>2.070719465305282</v>
      </c>
      <c r="S24" s="117" t="str">
        <f t="shared" si="13"/>
        <v>-</v>
      </c>
      <c r="T24" s="93">
        <f t="shared" si="6"/>
        <v>4.564013588618181</v>
      </c>
      <c r="U24" s="117" t="str">
        <f t="shared" si="13"/>
        <v>-</v>
      </c>
      <c r="V24" s="49">
        <f t="shared" si="7"/>
        <v>14.693051345928748</v>
      </c>
      <c r="W24" s="36" t="str">
        <f t="shared" si="12"/>
        <v>-</v>
      </c>
    </row>
    <row r="25" spans="1:23" ht="12.75">
      <c r="A25" s="2">
        <v>39783</v>
      </c>
      <c r="B25" s="17">
        <v>0.6361111111111112</v>
      </c>
      <c r="C25" s="93">
        <v>0.6879444444444445</v>
      </c>
      <c r="D25" s="28">
        <v>-24.031038888888887</v>
      </c>
      <c r="E25" s="93">
        <v>0.655825</v>
      </c>
      <c r="F25" s="27">
        <v>-23.911469444444442</v>
      </c>
      <c r="G25" s="93">
        <v>0.6987416666666667</v>
      </c>
      <c r="H25" s="27">
        <v>-21.96753888888889</v>
      </c>
      <c r="I25" s="93">
        <f t="shared" si="0"/>
        <v>-0.03211944444444448</v>
      </c>
      <c r="J25" s="27">
        <f t="shared" si="1"/>
        <v>0.010797222222222236</v>
      </c>
      <c r="K25" s="28">
        <f t="shared" si="8"/>
        <v>0.042916666666666714</v>
      </c>
      <c r="L25" s="93">
        <f t="shared" si="2"/>
        <v>0.45618530777235405</v>
      </c>
      <c r="M25" s="35" t="str">
        <f t="shared" si="9"/>
        <v>-</v>
      </c>
      <c r="N25" s="27">
        <f t="shared" si="3"/>
        <v>2.0688776306230783</v>
      </c>
      <c r="O25" s="35" t="str">
        <f t="shared" si="10"/>
        <v>-</v>
      </c>
      <c r="P25" s="27">
        <f t="shared" si="4"/>
        <v>2.032307351910324</v>
      </c>
      <c r="Q25" s="36" t="str">
        <f t="shared" si="11"/>
        <v>-</v>
      </c>
      <c r="R25" s="9">
        <f t="shared" si="5"/>
        <v>2.0688776306230783</v>
      </c>
      <c r="S25" s="117" t="str">
        <f t="shared" si="13"/>
        <v>-</v>
      </c>
      <c r="T25" s="93">
        <f t="shared" si="6"/>
        <v>4.557370290305756</v>
      </c>
      <c r="U25" s="117" t="str">
        <f t="shared" si="13"/>
        <v>-</v>
      </c>
      <c r="V25" s="49">
        <f t="shared" si="7"/>
        <v>14.648394546571758</v>
      </c>
      <c r="W25" s="36" t="str">
        <f t="shared" si="12"/>
        <v>-</v>
      </c>
    </row>
    <row r="26" spans="1:23" ht="12.75">
      <c r="A26" s="2">
        <v>39783</v>
      </c>
      <c r="B26" s="17">
        <v>0.6368055555555555</v>
      </c>
      <c r="C26" s="93">
        <v>0.7042694444444444</v>
      </c>
      <c r="D26" s="28">
        <v>-24.0288</v>
      </c>
      <c r="E26" s="93">
        <v>0.6724777777777777</v>
      </c>
      <c r="F26" s="27">
        <v>-23.91133333333333</v>
      </c>
      <c r="G26" s="93">
        <v>0.7154444444444444</v>
      </c>
      <c r="H26" s="27">
        <v>-21.967516666666665</v>
      </c>
      <c r="I26" s="93">
        <f t="shared" si="0"/>
        <v>-0.03179166666666666</v>
      </c>
      <c r="J26" s="27">
        <f t="shared" si="1"/>
        <v>0.011175000000000046</v>
      </c>
      <c r="K26" s="28">
        <f t="shared" si="8"/>
        <v>0.04296666666666671</v>
      </c>
      <c r="L26" s="93">
        <f t="shared" si="2"/>
        <v>0.4513033127255298</v>
      </c>
      <c r="M26" s="35" t="str">
        <f t="shared" si="9"/>
        <v>-</v>
      </c>
      <c r="N26" s="27">
        <f t="shared" si="3"/>
        <v>2.0670495992919413</v>
      </c>
      <c r="O26" s="35" t="str">
        <f t="shared" si="10"/>
        <v>-</v>
      </c>
      <c r="P26" s="27">
        <f t="shared" si="4"/>
        <v>2.032400085633801</v>
      </c>
      <c r="Q26" s="36" t="str">
        <f t="shared" si="11"/>
        <v>-</v>
      </c>
      <c r="R26" s="9">
        <f t="shared" si="5"/>
        <v>2.0670495992919413</v>
      </c>
      <c r="S26" s="117" t="str">
        <f t="shared" si="13"/>
        <v>-</v>
      </c>
      <c r="T26" s="93">
        <f t="shared" si="6"/>
        <v>4.550752997651272</v>
      </c>
      <c r="U26" s="117" t="str">
        <f t="shared" si="13"/>
        <v>-</v>
      </c>
      <c r="V26" s="49">
        <f t="shared" si="7"/>
        <v>14.603953737131407</v>
      </c>
      <c r="W26" s="36" t="str">
        <f t="shared" si="12"/>
        <v>-</v>
      </c>
    </row>
    <row r="27" spans="1:23" ht="12.75">
      <c r="A27" s="2">
        <v>39783</v>
      </c>
      <c r="B27" s="17">
        <v>0.6375</v>
      </c>
      <c r="C27" s="93">
        <v>0.7205944444444444</v>
      </c>
      <c r="D27" s="28">
        <v>-24.026555555555554</v>
      </c>
      <c r="E27" s="93">
        <v>0.6891333333333334</v>
      </c>
      <c r="F27" s="27">
        <v>-23.91119722222222</v>
      </c>
      <c r="G27" s="93">
        <v>0.7321472222222223</v>
      </c>
      <c r="H27" s="27">
        <v>-21.967494444444444</v>
      </c>
      <c r="I27" s="93">
        <f t="shared" si="0"/>
        <v>-0.03146111111111105</v>
      </c>
      <c r="J27" s="27">
        <f t="shared" si="1"/>
        <v>0.011552777777777856</v>
      </c>
      <c r="K27" s="28">
        <f t="shared" si="8"/>
        <v>0.04301388888888891</v>
      </c>
      <c r="L27" s="93">
        <f t="shared" si="2"/>
        <v>0.44638467691661277</v>
      </c>
      <c r="M27" s="35" t="str">
        <f t="shared" si="9"/>
        <v>-</v>
      </c>
      <c r="N27" s="27">
        <f t="shared" si="3"/>
        <v>2.0652299765437068</v>
      </c>
      <c r="O27" s="35" t="str">
        <f t="shared" si="10"/>
        <v>-</v>
      </c>
      <c r="P27" s="27">
        <f t="shared" si="4"/>
        <v>2.0324818403171157</v>
      </c>
      <c r="Q27" s="36" t="str">
        <f t="shared" si="11"/>
        <v>-</v>
      </c>
      <c r="R27" s="9">
        <f t="shared" si="5"/>
        <v>2.0652299765437068</v>
      </c>
      <c r="S27" s="117" t="str">
        <f t="shared" si="13"/>
        <v>-</v>
      </c>
      <c r="T27" s="93">
        <f t="shared" si="6"/>
        <v>4.544096493777435</v>
      </c>
      <c r="U27" s="117" t="str">
        <f t="shared" si="13"/>
        <v>-</v>
      </c>
      <c r="V27" s="49">
        <f t="shared" si="7"/>
        <v>14.55934990115539</v>
      </c>
      <c r="W27" s="36" t="str">
        <f t="shared" si="12"/>
        <v>-</v>
      </c>
    </row>
    <row r="28" spans="1:23" ht="12.75">
      <c r="A28" s="2">
        <v>39783</v>
      </c>
      <c r="B28" s="17">
        <v>0.6381944444444444</v>
      </c>
      <c r="C28" s="93">
        <v>0.7369194444444443</v>
      </c>
      <c r="D28" s="28">
        <v>-24.024302777777777</v>
      </c>
      <c r="E28" s="93">
        <v>0.7057861111111111</v>
      </c>
      <c r="F28" s="27">
        <v>-23.91106111111111</v>
      </c>
      <c r="G28" s="93">
        <v>0.7488472222222222</v>
      </c>
      <c r="H28" s="27">
        <v>-21.96747222222222</v>
      </c>
      <c r="I28" s="93">
        <f t="shared" si="0"/>
        <v>-0.031133333333333235</v>
      </c>
      <c r="J28" s="27">
        <f t="shared" si="1"/>
        <v>0.01192777777777787</v>
      </c>
      <c r="K28" s="28">
        <f t="shared" si="8"/>
        <v>0.043061111111111106</v>
      </c>
      <c r="L28" s="93">
        <f t="shared" si="2"/>
        <v>0.44150231918046423</v>
      </c>
      <c r="M28" s="35" t="str">
        <f t="shared" si="9"/>
        <v>-</v>
      </c>
      <c r="N28" s="27">
        <f t="shared" si="3"/>
        <v>2.063412973193734</v>
      </c>
      <c r="O28" s="35" t="str">
        <f t="shared" si="10"/>
        <v>-</v>
      </c>
      <c r="P28" s="27">
        <f t="shared" si="4"/>
        <v>2.0325638078629966</v>
      </c>
      <c r="Q28" s="36" t="str">
        <f t="shared" si="11"/>
        <v>-</v>
      </c>
      <c r="R28" s="9">
        <f t="shared" si="5"/>
        <v>2.063412973193734</v>
      </c>
      <c r="S28" s="117" t="str">
        <f t="shared" si="13"/>
        <v>-</v>
      </c>
      <c r="T28" s="93">
        <f t="shared" si="6"/>
        <v>4.537479100237195</v>
      </c>
      <c r="U28" s="117" t="str">
        <f t="shared" si="13"/>
        <v>-</v>
      </c>
      <c r="V28" s="49">
        <f t="shared" si="7"/>
        <v>14.51504314696049</v>
      </c>
      <c r="W28" s="36" t="str">
        <f t="shared" si="12"/>
        <v>-</v>
      </c>
    </row>
    <row r="29" spans="1:23" ht="12.75">
      <c r="A29" s="2">
        <v>39783</v>
      </c>
      <c r="B29" s="17">
        <v>0.638888888888889</v>
      </c>
      <c r="C29" s="93">
        <v>0.7532472222222222</v>
      </c>
      <c r="D29" s="28">
        <v>-24.02205</v>
      </c>
      <c r="E29" s="93">
        <v>0.7224416666666666</v>
      </c>
      <c r="F29" s="27">
        <v>-23.910925</v>
      </c>
      <c r="G29" s="93">
        <v>0.76555</v>
      </c>
      <c r="H29" s="27">
        <v>-21.96745</v>
      </c>
      <c r="I29" s="93">
        <f t="shared" si="0"/>
        <v>-0.03080555555555553</v>
      </c>
      <c r="J29" s="27">
        <f t="shared" si="1"/>
        <v>0.012302777777777774</v>
      </c>
      <c r="K29" s="28">
        <f t="shared" si="8"/>
        <v>0.043108333333333304</v>
      </c>
      <c r="L29" s="93">
        <f t="shared" si="2"/>
        <v>0.436621693110594</v>
      </c>
      <c r="M29" s="35" t="str">
        <f t="shared" si="9"/>
        <v>-</v>
      </c>
      <c r="N29" s="27">
        <f t="shared" si="3"/>
        <v>2.061609799095395</v>
      </c>
      <c r="O29" s="35" t="str">
        <f t="shared" si="10"/>
        <v>-</v>
      </c>
      <c r="P29" s="27">
        <f t="shared" si="4"/>
        <v>2.0326459882462276</v>
      </c>
      <c r="Q29" s="36" t="str">
        <f t="shared" si="11"/>
        <v>-</v>
      </c>
      <c r="R29" s="9">
        <f t="shared" si="5"/>
        <v>2.061609799095395</v>
      </c>
      <c r="S29" s="117" t="str">
        <f t="shared" si="13"/>
        <v>-</v>
      </c>
      <c r="T29" s="93">
        <f t="shared" si="6"/>
        <v>4.530877480452217</v>
      </c>
      <c r="U29" s="117" t="str">
        <f t="shared" si="13"/>
        <v>-</v>
      </c>
      <c r="V29" s="49">
        <f t="shared" si="7"/>
        <v>14.470905842386047</v>
      </c>
      <c r="W29" s="36" t="str">
        <f t="shared" si="12"/>
        <v>-</v>
      </c>
    </row>
    <row r="30" spans="1:23" ht="12.75">
      <c r="A30" s="2">
        <v>39783</v>
      </c>
      <c r="B30" s="17">
        <v>0.6395833333333333</v>
      </c>
      <c r="C30" s="93">
        <v>0.7695722222222223</v>
      </c>
      <c r="D30" s="28">
        <v>-24.019788888888886</v>
      </c>
      <c r="E30" s="93">
        <v>0.7390944444444444</v>
      </c>
      <c r="F30" s="27">
        <v>-23.91078611111111</v>
      </c>
      <c r="G30" s="93">
        <v>0.7822527777777778</v>
      </c>
      <c r="H30" s="27">
        <v>-21.967427777777775</v>
      </c>
      <c r="I30" s="93">
        <f t="shared" si="0"/>
        <v>-0.030477777777777937</v>
      </c>
      <c r="J30" s="27">
        <f t="shared" si="1"/>
        <v>0.012680555555555473</v>
      </c>
      <c r="K30" s="28">
        <f t="shared" si="8"/>
        <v>0.04315833333333341</v>
      </c>
      <c r="L30" s="93">
        <f t="shared" si="2"/>
        <v>0.4317414748312422</v>
      </c>
      <c r="M30" s="35" t="str">
        <f t="shared" si="9"/>
        <v>-</v>
      </c>
      <c r="N30" s="27">
        <f t="shared" si="3"/>
        <v>2.0598154481186213</v>
      </c>
      <c r="O30" s="35" t="str">
        <f t="shared" si="10"/>
        <v>-</v>
      </c>
      <c r="P30" s="27">
        <f t="shared" si="4"/>
        <v>2.0327369795921455</v>
      </c>
      <c r="Q30" s="36" t="str">
        <f t="shared" si="11"/>
        <v>-</v>
      </c>
      <c r="R30" s="9">
        <f t="shared" si="5"/>
        <v>2.0598154481186213</v>
      </c>
      <c r="S30" s="117" t="str">
        <f t="shared" si="13"/>
        <v>-</v>
      </c>
      <c r="T30" s="93">
        <f t="shared" si="6"/>
        <v>4.524293902542009</v>
      </c>
      <c r="U30" s="117" t="str">
        <f t="shared" si="13"/>
        <v>-</v>
      </c>
      <c r="V30" s="49">
        <f t="shared" si="7"/>
        <v>14.426928310691345</v>
      </c>
      <c r="W30" s="36" t="str">
        <f t="shared" si="12"/>
        <v>-</v>
      </c>
    </row>
    <row r="31" spans="1:23" ht="12.75">
      <c r="A31" s="2">
        <v>39783</v>
      </c>
      <c r="B31" s="17">
        <v>0.6402777777777778</v>
      </c>
      <c r="C31" s="93">
        <v>0.7858972222222222</v>
      </c>
      <c r="D31" s="28">
        <v>-24.017522222222222</v>
      </c>
      <c r="E31" s="93">
        <v>0.75575</v>
      </c>
      <c r="F31" s="27">
        <v>-23.910649999999997</v>
      </c>
      <c r="G31" s="93">
        <v>0.7989555555555555</v>
      </c>
      <c r="H31" s="27">
        <v>-21.967405555555555</v>
      </c>
      <c r="I31" s="93">
        <f t="shared" si="0"/>
        <v>-0.030147222222222214</v>
      </c>
      <c r="J31" s="27">
        <f t="shared" si="1"/>
        <v>0.013058333333333283</v>
      </c>
      <c r="K31" s="28">
        <f t="shared" si="8"/>
        <v>0.0432055555555555</v>
      </c>
      <c r="L31" s="93">
        <f t="shared" si="2"/>
        <v>0.42682419211412603</v>
      </c>
      <c r="M31" s="35" t="str">
        <f t="shared" si="9"/>
        <v>-</v>
      </c>
      <c r="N31" s="27">
        <f t="shared" si="3"/>
        <v>2.058029669607372</v>
      </c>
      <c r="O31" s="35" t="str">
        <f t="shared" si="10"/>
        <v>-</v>
      </c>
      <c r="P31" s="27">
        <f t="shared" si="4"/>
        <v>2.032819597709965</v>
      </c>
      <c r="Q31" s="36" t="str">
        <f t="shared" si="11"/>
        <v>-</v>
      </c>
      <c r="R31" s="9">
        <f t="shared" si="5"/>
        <v>2.058029669607372</v>
      </c>
      <c r="S31" s="117" t="str">
        <f t="shared" si="13"/>
        <v>-</v>
      </c>
      <c r="T31" s="93">
        <f t="shared" si="6"/>
        <v>4.517673459431463</v>
      </c>
      <c r="U31" s="117" t="str">
        <f t="shared" si="13"/>
        <v>-</v>
      </c>
      <c r="V31" s="49">
        <f t="shared" si="7"/>
        <v>14.382799577907544</v>
      </c>
      <c r="W31" s="36" t="str">
        <f t="shared" si="12"/>
        <v>-</v>
      </c>
    </row>
    <row r="32" spans="1:23" ht="12.75">
      <c r="A32" s="2">
        <v>39783</v>
      </c>
      <c r="B32" s="17">
        <v>0.6409722222222222</v>
      </c>
      <c r="C32" s="93">
        <v>0.8022222222222223</v>
      </c>
      <c r="D32" s="28">
        <v>-24.01525277777778</v>
      </c>
      <c r="E32" s="93">
        <v>0.7724027777777779</v>
      </c>
      <c r="F32" s="27">
        <v>-23.910513888888886</v>
      </c>
      <c r="G32" s="93">
        <v>0.8156583333333334</v>
      </c>
      <c r="H32" s="27">
        <v>-21.96738333333333</v>
      </c>
      <c r="I32" s="93">
        <f t="shared" si="0"/>
        <v>-0.0298194444444444</v>
      </c>
      <c r="J32" s="27">
        <f t="shared" si="1"/>
        <v>0.013436111111111093</v>
      </c>
      <c r="K32" s="28">
        <f t="shared" si="8"/>
        <v>0.04325555555555549</v>
      </c>
      <c r="L32" s="93">
        <f t="shared" si="2"/>
        <v>0.42194504831788554</v>
      </c>
      <c r="M32" s="35" t="str">
        <f t="shared" si="9"/>
        <v>-</v>
      </c>
      <c r="N32" s="27">
        <f t="shared" si="3"/>
        <v>2.056255271103675</v>
      </c>
      <c r="O32" s="35" t="str">
        <f t="shared" si="10"/>
        <v>-</v>
      </c>
      <c r="P32" s="27">
        <f t="shared" si="4"/>
        <v>2.0329137049568975</v>
      </c>
      <c r="Q32" s="36" t="str">
        <f t="shared" si="11"/>
        <v>-</v>
      </c>
      <c r="R32" s="9">
        <f t="shared" si="5"/>
        <v>2.056255271103675</v>
      </c>
      <c r="S32" s="117" t="str">
        <f t="shared" si="13"/>
        <v>-</v>
      </c>
      <c r="T32" s="93">
        <f t="shared" si="6"/>
        <v>4.5111140243784575</v>
      </c>
      <c r="U32" s="117" t="str">
        <f t="shared" si="13"/>
        <v>-</v>
      </c>
      <c r="V32" s="49">
        <f t="shared" si="7"/>
        <v>14.339097276735044</v>
      </c>
      <c r="W32" s="36" t="str">
        <f t="shared" si="12"/>
        <v>-</v>
      </c>
    </row>
    <row r="33" spans="1:23" ht="12.75">
      <c r="A33" s="2">
        <v>39783</v>
      </c>
      <c r="B33" s="17">
        <v>0.6416666666666667</v>
      </c>
      <c r="C33" s="93">
        <v>0.8185472222222222</v>
      </c>
      <c r="D33" s="28">
        <v>-24.012977777777778</v>
      </c>
      <c r="E33" s="93">
        <v>0.7890583333333333</v>
      </c>
      <c r="F33" s="27">
        <v>-23.910377777777775</v>
      </c>
      <c r="G33" s="93">
        <v>0.8323611111111111</v>
      </c>
      <c r="H33" s="27">
        <v>-21.96736111111111</v>
      </c>
      <c r="I33" s="93">
        <f t="shared" si="0"/>
        <v>-0.029488888888888898</v>
      </c>
      <c r="J33" s="27">
        <f t="shared" si="1"/>
        <v>0.013813888888888903</v>
      </c>
      <c r="K33" s="28">
        <f t="shared" si="8"/>
        <v>0.0433027777777778</v>
      </c>
      <c r="L33" s="93">
        <f t="shared" si="2"/>
        <v>0.4170297084548099</v>
      </c>
      <c r="M33" s="35" t="str">
        <f t="shared" si="9"/>
        <v>-</v>
      </c>
      <c r="N33" s="27">
        <f t="shared" si="3"/>
        <v>2.0544895263292586</v>
      </c>
      <c r="O33" s="35" t="str">
        <f t="shared" si="10"/>
        <v>-</v>
      </c>
      <c r="P33" s="27">
        <f t="shared" si="4"/>
        <v>2.0329967604337327</v>
      </c>
      <c r="Q33" s="36" t="str">
        <f t="shared" si="11"/>
        <v>-</v>
      </c>
      <c r="R33" s="9">
        <f t="shared" si="5"/>
        <v>2.0544895263292586</v>
      </c>
      <c r="S33" s="117" t="str">
        <f t="shared" si="13"/>
        <v>-</v>
      </c>
      <c r="T33" s="93">
        <f t="shared" si="6"/>
        <v>4.504515995217801</v>
      </c>
      <c r="U33" s="117" t="str">
        <f t="shared" si="13"/>
        <v>-</v>
      </c>
      <c r="V33" s="49">
        <f t="shared" si="7"/>
        <v>14.295236404184568</v>
      </c>
      <c r="W33" s="36" t="str">
        <f t="shared" si="12"/>
        <v>-</v>
      </c>
    </row>
    <row r="34" spans="1:23" ht="12.75">
      <c r="A34" s="2">
        <v>39783</v>
      </c>
      <c r="B34" s="17">
        <v>0.642361111111111</v>
      </c>
      <c r="C34" s="93">
        <v>0.8348694444444444</v>
      </c>
      <c r="D34" s="28">
        <v>-24.010697222222223</v>
      </c>
      <c r="E34" s="93">
        <v>0.8057111111111112</v>
      </c>
      <c r="F34" s="27">
        <v>-23.910241666666664</v>
      </c>
      <c r="G34" s="93">
        <v>0.849063888888889</v>
      </c>
      <c r="H34" s="27">
        <v>-21.967338888888886</v>
      </c>
      <c r="I34" s="93">
        <f t="shared" si="0"/>
        <v>-0.029158333333333286</v>
      </c>
      <c r="J34" s="27">
        <f t="shared" si="1"/>
        <v>0.01419444444444451</v>
      </c>
      <c r="K34" s="28">
        <f t="shared" si="8"/>
        <v>0.043352777777777796</v>
      </c>
      <c r="L34" s="93">
        <f t="shared" si="2"/>
        <v>0.4121151472886671</v>
      </c>
      <c r="M34" s="35" t="str">
        <f t="shared" si="9"/>
        <v>-</v>
      </c>
      <c r="N34" s="27">
        <f t="shared" si="3"/>
        <v>2.0527361382894656</v>
      </c>
      <c r="O34" s="35" t="str">
        <f t="shared" si="10"/>
        <v>-</v>
      </c>
      <c r="P34" s="27">
        <f t="shared" si="4"/>
        <v>2.033091329371255</v>
      </c>
      <c r="Q34" s="36" t="str">
        <f t="shared" si="11"/>
        <v>-</v>
      </c>
      <c r="R34" s="9">
        <f t="shared" si="5"/>
        <v>2.0527361382894656</v>
      </c>
      <c r="S34" s="117" t="str">
        <f t="shared" si="13"/>
        <v>-</v>
      </c>
      <c r="T34" s="93">
        <f t="shared" si="6"/>
        <v>4.4979426149493875</v>
      </c>
      <c r="U34" s="117" t="str">
        <f t="shared" si="13"/>
        <v>-</v>
      </c>
      <c r="V34" s="49">
        <f t="shared" si="7"/>
        <v>14.251577344989846</v>
      </c>
      <c r="W34" s="36" t="str">
        <f t="shared" si="12"/>
        <v>-</v>
      </c>
    </row>
    <row r="35" spans="1:23" ht="12.75">
      <c r="A35" s="2">
        <v>39783</v>
      </c>
      <c r="B35" s="17">
        <v>0.6430555555555556</v>
      </c>
      <c r="C35" s="93">
        <v>0.8511944444444445</v>
      </c>
      <c r="D35" s="28">
        <v>-24.008411111111112</v>
      </c>
      <c r="E35" s="93">
        <v>0.8223666666666667</v>
      </c>
      <c r="F35" s="27">
        <v>-23.910105555555553</v>
      </c>
      <c r="G35" s="93">
        <v>0.8657666666666667</v>
      </c>
      <c r="H35" s="27">
        <v>-21.967316666666665</v>
      </c>
      <c r="I35" s="93">
        <f t="shared" si="0"/>
        <v>-0.028827777777777785</v>
      </c>
      <c r="J35" s="27">
        <f t="shared" si="1"/>
        <v>0.014572222222222209</v>
      </c>
      <c r="K35" s="28">
        <f t="shared" si="8"/>
        <v>0.043399999999999994</v>
      </c>
      <c r="L35" s="93">
        <f t="shared" si="2"/>
        <v>0.4072014830622135</v>
      </c>
      <c r="M35" s="35" t="str">
        <f t="shared" si="9"/>
        <v>-</v>
      </c>
      <c r="N35" s="27">
        <f t="shared" si="3"/>
        <v>2.0509879258995904</v>
      </c>
      <c r="O35" s="35" t="str">
        <f t="shared" si="10"/>
        <v>-</v>
      </c>
      <c r="P35" s="27">
        <f t="shared" si="4"/>
        <v>2.033174822095901</v>
      </c>
      <c r="Q35" s="36" t="str">
        <f t="shared" si="11"/>
        <v>-</v>
      </c>
      <c r="R35" s="9">
        <f t="shared" si="5"/>
        <v>2.0509879258995904</v>
      </c>
      <c r="S35" s="117" t="str">
        <f t="shared" si="13"/>
        <v>-</v>
      </c>
      <c r="T35" s="93">
        <f t="shared" si="6"/>
        <v>4.491364231057705</v>
      </c>
      <c r="U35" s="117" t="str">
        <f t="shared" si="13"/>
        <v>-</v>
      </c>
      <c r="V35" s="49">
        <f t="shared" si="7"/>
        <v>14.207962044932364</v>
      </c>
      <c r="W35" s="36" t="str">
        <f t="shared" si="12"/>
        <v>-</v>
      </c>
    </row>
    <row r="36" spans="1:23" ht="12.75">
      <c r="A36" s="2">
        <v>39783</v>
      </c>
      <c r="B36" s="17">
        <v>0.64375</v>
      </c>
      <c r="C36" s="93">
        <v>0.8675194444444445</v>
      </c>
      <c r="D36" s="28">
        <v>-24.006119444444444</v>
      </c>
      <c r="E36" s="93">
        <v>0.8390194444444444</v>
      </c>
      <c r="F36" s="27">
        <v>-23.909969444444442</v>
      </c>
      <c r="G36" s="93">
        <v>0.8824666666666667</v>
      </c>
      <c r="H36" s="27">
        <v>-21.96729444444444</v>
      </c>
      <c r="I36" s="93">
        <f t="shared" si="0"/>
        <v>-0.02850000000000008</v>
      </c>
      <c r="J36" s="27">
        <f t="shared" si="1"/>
        <v>0.014947222222222223</v>
      </c>
      <c r="K36" s="28">
        <f t="shared" si="8"/>
        <v>0.043447222222222304</v>
      </c>
      <c r="L36" s="93">
        <f t="shared" si="2"/>
        <v>0.40232581333267264</v>
      </c>
      <c r="M36" s="35" t="str">
        <f t="shared" si="9"/>
        <v>-</v>
      </c>
      <c r="N36" s="27">
        <f t="shared" si="3"/>
        <v>2.049244628493597</v>
      </c>
      <c r="O36" s="35" t="str">
        <f t="shared" si="10"/>
        <v>-</v>
      </c>
      <c r="P36" s="27">
        <f t="shared" si="4"/>
        <v>2.0332585274756645</v>
      </c>
      <c r="Q36" s="36" t="str">
        <f t="shared" si="11"/>
        <v>-</v>
      </c>
      <c r="R36" s="9">
        <f t="shared" si="5"/>
        <v>2.049244628493597</v>
      </c>
      <c r="S36" s="117" t="str">
        <f t="shared" si="13"/>
        <v>-</v>
      </c>
      <c r="T36" s="93">
        <f t="shared" si="6"/>
        <v>4.484828969301934</v>
      </c>
      <c r="U36" s="117" t="str">
        <f t="shared" si="13"/>
        <v>-</v>
      </c>
      <c r="V36" s="49">
        <f t="shared" si="7"/>
        <v>14.164668419273573</v>
      </c>
      <c r="W36" s="36" t="str">
        <f t="shared" si="12"/>
        <v>-</v>
      </c>
    </row>
    <row r="37" spans="1:23" ht="12.75">
      <c r="A37" s="2">
        <v>39783</v>
      </c>
      <c r="B37" s="17">
        <v>0.6444444444444445</v>
      </c>
      <c r="C37" s="93">
        <v>0.8838444444444444</v>
      </c>
      <c r="D37" s="28">
        <v>-24.003825</v>
      </c>
      <c r="E37" s="93">
        <v>0.855675</v>
      </c>
      <c r="F37" s="27">
        <v>-23.90983333333333</v>
      </c>
      <c r="G37" s="93">
        <v>0.8991694444444445</v>
      </c>
      <c r="H37" s="27">
        <v>-21.96727222222222</v>
      </c>
      <c r="I37" s="93">
        <f t="shared" si="0"/>
        <v>-0.02816944444444447</v>
      </c>
      <c r="J37" s="27">
        <f t="shared" si="1"/>
        <v>0.015325000000000033</v>
      </c>
      <c r="K37" s="28">
        <f t="shared" si="8"/>
        <v>0.0434944444444445</v>
      </c>
      <c r="L37" s="93">
        <f t="shared" si="2"/>
        <v>0.3974149985630081</v>
      </c>
      <c r="M37" s="35" t="str">
        <f t="shared" si="9"/>
        <v>-</v>
      </c>
      <c r="N37" s="27">
        <f t="shared" si="3"/>
        <v>2.0475166758165098</v>
      </c>
      <c r="O37" s="35" t="str">
        <f t="shared" si="10"/>
        <v>-</v>
      </c>
      <c r="P37" s="27">
        <f t="shared" si="4"/>
        <v>2.0333424454844775</v>
      </c>
      <c r="Q37" s="36" t="str">
        <f t="shared" si="11"/>
        <v>-</v>
      </c>
      <c r="R37" s="9">
        <f t="shared" si="5"/>
        <v>2.0475166758165098</v>
      </c>
      <c r="S37" s="117" t="str">
        <f t="shared" si="13"/>
        <v>-</v>
      </c>
      <c r="T37" s="93">
        <f t="shared" si="6"/>
        <v>4.478274119863995</v>
      </c>
      <c r="U37" s="117" t="str">
        <f t="shared" si="13"/>
        <v>-</v>
      </c>
      <c r="V37" s="49">
        <f t="shared" si="7"/>
        <v>14.121325681801062</v>
      </c>
      <c r="W37" s="36" t="str">
        <f t="shared" si="12"/>
        <v>-</v>
      </c>
    </row>
    <row r="38" spans="1:23" ht="12.75">
      <c r="A38" s="2">
        <v>39783</v>
      </c>
      <c r="B38" s="17">
        <v>0.6451388888888888</v>
      </c>
      <c r="C38" s="93">
        <v>0.9001666666666667</v>
      </c>
      <c r="D38" s="28">
        <v>-24.001525</v>
      </c>
      <c r="E38" s="93">
        <v>0.8723277777777778</v>
      </c>
      <c r="F38" s="27">
        <v>-23.909694444444444</v>
      </c>
      <c r="G38" s="93">
        <v>0.9158722222222222</v>
      </c>
      <c r="H38" s="27">
        <v>-21.96725</v>
      </c>
      <c r="I38" s="93">
        <f t="shared" si="0"/>
        <v>-0.027838888888888857</v>
      </c>
      <c r="J38" s="27">
        <f t="shared" si="1"/>
        <v>0.015705555555555528</v>
      </c>
      <c r="K38" s="28">
        <f t="shared" si="8"/>
        <v>0.043544444444444386</v>
      </c>
      <c r="L38" s="93">
        <f t="shared" si="2"/>
        <v>0.39250611325526413</v>
      </c>
      <c r="M38" s="35" t="str">
        <f t="shared" si="9"/>
        <v>-</v>
      </c>
      <c r="N38" s="27">
        <f t="shared" si="3"/>
        <v>2.0458016484449484</v>
      </c>
      <c r="O38" s="35" t="str">
        <f t="shared" si="10"/>
        <v>-</v>
      </c>
      <c r="P38" s="27">
        <f t="shared" si="4"/>
        <v>2.0334352733159116</v>
      </c>
      <c r="Q38" s="36" t="str">
        <f t="shared" si="11"/>
        <v>-</v>
      </c>
      <c r="R38" s="9">
        <f t="shared" si="5"/>
        <v>2.0458016484449484</v>
      </c>
      <c r="S38" s="117" t="str">
        <f t="shared" si="13"/>
        <v>-</v>
      </c>
      <c r="T38" s="93">
        <f t="shared" si="6"/>
        <v>4.471743035016124</v>
      </c>
      <c r="U38" s="117" t="str">
        <f t="shared" si="13"/>
        <v>-</v>
      </c>
      <c r="V38" s="49">
        <f t="shared" si="7"/>
        <v>14.078181585672368</v>
      </c>
      <c r="W38" s="36" t="str">
        <f t="shared" si="12"/>
        <v>-</v>
      </c>
    </row>
    <row r="39" spans="1:23" ht="12.75">
      <c r="A39" s="2">
        <v>39783</v>
      </c>
      <c r="B39" s="17">
        <v>0.6458333333333334</v>
      </c>
      <c r="C39" s="93">
        <v>0.9164916666666667</v>
      </c>
      <c r="D39" s="28">
        <v>-23.999219444444446</v>
      </c>
      <c r="E39" s="93">
        <v>0.8889805555555556</v>
      </c>
      <c r="F39" s="27">
        <v>-23.909558333333333</v>
      </c>
      <c r="G39" s="93">
        <v>0.9325749999999999</v>
      </c>
      <c r="H39" s="27">
        <v>-21.967227777777776</v>
      </c>
      <c r="I39" s="93">
        <f t="shared" si="0"/>
        <v>-0.027511111111111153</v>
      </c>
      <c r="J39" s="27">
        <f t="shared" si="1"/>
        <v>0.016083333333333227</v>
      </c>
      <c r="K39" s="28">
        <f t="shared" si="8"/>
        <v>0.04359444444444438</v>
      </c>
      <c r="L39" s="93">
        <f t="shared" si="2"/>
        <v>0.387635031392419</v>
      </c>
      <c r="M39" s="35" t="str">
        <f t="shared" si="9"/>
        <v>-</v>
      </c>
      <c r="N39" s="27">
        <f t="shared" si="3"/>
        <v>2.044091558428019</v>
      </c>
      <c r="O39" s="35" t="str">
        <f t="shared" si="10"/>
        <v>-</v>
      </c>
      <c r="P39" s="27">
        <f t="shared" si="4"/>
        <v>2.033530989986768</v>
      </c>
      <c r="Q39" s="36" t="str">
        <f t="shared" si="11"/>
        <v>-</v>
      </c>
      <c r="R39" s="9">
        <f t="shared" si="5"/>
        <v>2.044091558428019</v>
      </c>
      <c r="S39" s="117" t="str">
        <f t="shared" si="13"/>
        <v>-</v>
      </c>
      <c r="T39" s="93">
        <f t="shared" si="6"/>
        <v>4.465257579807206</v>
      </c>
      <c r="U39" s="117" t="str">
        <f t="shared" si="13"/>
        <v>-</v>
      </c>
      <c r="V39" s="49">
        <f t="shared" si="7"/>
        <v>14.035369432317173</v>
      </c>
      <c r="W39" s="36" t="str">
        <f t="shared" si="12"/>
        <v>-</v>
      </c>
    </row>
    <row r="40" spans="1:23" ht="12.75">
      <c r="A40" s="2">
        <v>39783</v>
      </c>
      <c r="B40" s="17">
        <v>0.6465277777777778</v>
      </c>
      <c r="C40" s="93">
        <v>0.9328138888888888</v>
      </c>
      <c r="D40" s="28">
        <v>-23.996908333333334</v>
      </c>
      <c r="E40" s="93">
        <v>0.9056361111111111</v>
      </c>
      <c r="F40" s="27">
        <v>-23.909422222222222</v>
      </c>
      <c r="G40" s="93">
        <v>0.9492777777777778</v>
      </c>
      <c r="H40" s="27">
        <v>-21.967205555555555</v>
      </c>
      <c r="I40" s="93">
        <f t="shared" si="0"/>
        <v>-0.027177777777777745</v>
      </c>
      <c r="J40" s="27">
        <f t="shared" si="1"/>
        <v>0.016463888888888945</v>
      </c>
      <c r="K40" s="28">
        <f t="shared" si="8"/>
        <v>0.04364166666666669</v>
      </c>
      <c r="L40" s="93">
        <f t="shared" si="2"/>
        <v>0.38269143019736696</v>
      </c>
      <c r="M40" s="35" t="str">
        <f t="shared" si="9"/>
        <v>-</v>
      </c>
      <c r="N40" s="27">
        <f t="shared" si="3"/>
        <v>2.042394680907383</v>
      </c>
      <c r="O40" s="35" t="str">
        <f t="shared" si="10"/>
        <v>-</v>
      </c>
      <c r="P40" s="27">
        <f t="shared" si="4"/>
        <v>2.033615569694296</v>
      </c>
      <c r="Q40" s="36" t="str">
        <f t="shared" si="11"/>
        <v>-</v>
      </c>
      <c r="R40" s="9">
        <f t="shared" si="5"/>
        <v>2.042394680907383</v>
      </c>
      <c r="S40" s="117" t="str">
        <f t="shared" si="13"/>
        <v>-</v>
      </c>
      <c r="T40" s="93">
        <f t="shared" si="6"/>
        <v>4.458701680799046</v>
      </c>
      <c r="U40" s="117" t="str">
        <f t="shared" si="13"/>
        <v>-</v>
      </c>
      <c r="V40" s="49">
        <f t="shared" si="7"/>
        <v>13.992210340806295</v>
      </c>
      <c r="W40" s="36" t="str">
        <f t="shared" si="12"/>
        <v>-</v>
      </c>
    </row>
    <row r="41" spans="1:23" ht="12.75">
      <c r="A41" s="2">
        <v>39783</v>
      </c>
      <c r="B41" s="17">
        <v>0.6472222222222223</v>
      </c>
      <c r="C41" s="93">
        <v>0.9491361111111112</v>
      </c>
      <c r="D41" s="28">
        <v>-23.994594444444445</v>
      </c>
      <c r="E41" s="93">
        <v>0.9222888888888888</v>
      </c>
      <c r="F41" s="27">
        <v>-23.90928611111111</v>
      </c>
      <c r="G41" s="93">
        <v>0.9659805555555555</v>
      </c>
      <c r="H41" s="27">
        <v>-21.96718333333333</v>
      </c>
      <c r="I41" s="93">
        <f t="shared" si="0"/>
        <v>-0.026847222222222356</v>
      </c>
      <c r="J41" s="27">
        <f t="shared" si="1"/>
        <v>0.01684444444444433</v>
      </c>
      <c r="K41" s="28">
        <f t="shared" si="8"/>
        <v>0.043691666666666684</v>
      </c>
      <c r="L41" s="93">
        <f t="shared" si="2"/>
        <v>0.3777872281098824</v>
      </c>
      <c r="M41" s="35" t="str">
        <f t="shared" si="9"/>
        <v>-</v>
      </c>
      <c r="N41" s="27">
        <f t="shared" si="3"/>
        <v>2.040709752077705</v>
      </c>
      <c r="O41" s="35" t="str">
        <f t="shared" si="10"/>
        <v>-</v>
      </c>
      <c r="P41" s="27">
        <f t="shared" si="4"/>
        <v>2.0337117476385167</v>
      </c>
      <c r="Q41" s="36" t="str">
        <f t="shared" si="11"/>
        <v>-</v>
      </c>
      <c r="R41" s="9">
        <f t="shared" si="5"/>
        <v>2.040709752077705</v>
      </c>
      <c r="S41" s="117" t="str">
        <f t="shared" si="13"/>
        <v>-</v>
      </c>
      <c r="T41" s="93">
        <f t="shared" si="6"/>
        <v>4.452208727826104</v>
      </c>
      <c r="U41" s="117" t="str">
        <f t="shared" si="13"/>
        <v>-</v>
      </c>
      <c r="V41" s="49">
        <f t="shared" si="7"/>
        <v>13.949484477062487</v>
      </c>
      <c r="W41" s="36" t="str">
        <f t="shared" si="12"/>
        <v>-</v>
      </c>
    </row>
    <row r="42" spans="1:23" ht="12.75">
      <c r="A42" s="2">
        <v>39783</v>
      </c>
      <c r="B42" s="17">
        <v>0.6479166666666667</v>
      </c>
      <c r="C42" s="93">
        <v>0.9654611111111111</v>
      </c>
      <c r="D42" s="28">
        <v>-23.992272222222223</v>
      </c>
      <c r="E42" s="93">
        <v>0.9389444444444445</v>
      </c>
      <c r="F42" s="27">
        <v>-23.90915</v>
      </c>
      <c r="G42" s="93">
        <v>0.9826833333333334</v>
      </c>
      <c r="H42" s="27">
        <v>-21.96716111111111</v>
      </c>
      <c r="I42" s="93">
        <f t="shared" si="0"/>
        <v>-0.026516666666666633</v>
      </c>
      <c r="J42" s="27">
        <f t="shared" si="1"/>
        <v>0.01722222222222225</v>
      </c>
      <c r="K42" s="28">
        <f t="shared" si="8"/>
        <v>0.04373888888888888</v>
      </c>
      <c r="L42" s="93">
        <f t="shared" si="2"/>
        <v>0.37288429359587705</v>
      </c>
      <c r="M42" s="35" t="str">
        <f t="shared" si="9"/>
        <v>-</v>
      </c>
      <c r="N42" s="27">
        <f t="shared" si="3"/>
        <v>2.039026820656328</v>
      </c>
      <c r="O42" s="35" t="str">
        <f t="shared" si="10"/>
        <v>-</v>
      </c>
      <c r="P42" s="27">
        <f t="shared" si="4"/>
        <v>2.0337967642081813</v>
      </c>
      <c r="Q42" s="36" t="str">
        <f t="shared" si="11"/>
        <v>-</v>
      </c>
      <c r="R42" s="9">
        <f t="shared" si="5"/>
        <v>2.039026820656328</v>
      </c>
      <c r="S42" s="117" t="str">
        <f t="shared" si="13"/>
        <v>-</v>
      </c>
      <c r="T42" s="93">
        <f t="shared" si="6"/>
        <v>4.445707878460386</v>
      </c>
      <c r="U42" s="117" t="str">
        <f t="shared" si="13"/>
        <v>-</v>
      </c>
      <c r="V42" s="49">
        <f t="shared" si="7"/>
        <v>13.906778299599393</v>
      </c>
      <c r="W42" s="36" t="str">
        <f t="shared" si="12"/>
        <v>-</v>
      </c>
    </row>
    <row r="43" spans="1:23" ht="12.75">
      <c r="A43" s="2">
        <v>39783</v>
      </c>
      <c r="B43" s="17">
        <v>0.6486111111111111</v>
      </c>
      <c r="C43" s="93">
        <v>0.9817833333333333</v>
      </c>
      <c r="D43" s="28">
        <v>-23.989947222222224</v>
      </c>
      <c r="E43" s="93">
        <v>0.9555972222222222</v>
      </c>
      <c r="F43" s="27">
        <v>-23.909013888888886</v>
      </c>
      <c r="G43" s="93">
        <v>0.9993833333333333</v>
      </c>
      <c r="H43" s="27">
        <v>-21.967138888888886</v>
      </c>
      <c r="I43" s="93">
        <f t="shared" si="0"/>
        <v>-0.026186111111111132</v>
      </c>
      <c r="J43" s="27">
        <f t="shared" si="1"/>
        <v>0.01759999999999995</v>
      </c>
      <c r="K43" s="28">
        <f t="shared" si="8"/>
        <v>0.04378611111111108</v>
      </c>
      <c r="L43" s="93">
        <f t="shared" si="2"/>
        <v>0.36798404246939487</v>
      </c>
      <c r="M43" s="35" t="str">
        <f t="shared" si="9"/>
        <v>-</v>
      </c>
      <c r="N43" s="27">
        <f t="shared" si="3"/>
        <v>2.0373557162848446</v>
      </c>
      <c r="O43" s="35" t="str">
        <f t="shared" si="10"/>
        <v>-</v>
      </c>
      <c r="P43" s="27">
        <f t="shared" si="4"/>
        <v>2.0338819932457435</v>
      </c>
      <c r="Q43" s="36" t="str">
        <f t="shared" si="11"/>
        <v>-</v>
      </c>
      <c r="R43" s="9">
        <f t="shared" si="5"/>
        <v>2.0373557162848446</v>
      </c>
      <c r="S43" s="117" t="str">
        <f t="shared" si="13"/>
        <v>-</v>
      </c>
      <c r="T43" s="93">
        <f t="shared" si="6"/>
        <v>4.439221751999983</v>
      </c>
      <c r="U43" s="117" t="str">
        <f t="shared" si="13"/>
        <v>-</v>
      </c>
      <c r="V43" s="49">
        <f t="shared" si="7"/>
        <v>13.864226957995252</v>
      </c>
      <c r="W43" s="36" t="str">
        <f t="shared" si="12"/>
        <v>-</v>
      </c>
    </row>
    <row r="44" spans="1:23" ht="12.75">
      <c r="A44" s="2">
        <v>39783</v>
      </c>
      <c r="B44" s="17">
        <v>0.6493055555555556</v>
      </c>
      <c r="C44" s="93">
        <v>0.9981055555555555</v>
      </c>
      <c r="D44" s="28">
        <v>-23.987619444444444</v>
      </c>
      <c r="E44" s="93">
        <v>0.9722527777777777</v>
      </c>
      <c r="F44" s="27">
        <v>-23.908875</v>
      </c>
      <c r="G44" s="93">
        <v>1.016086111111111</v>
      </c>
      <c r="H44" s="27">
        <v>-21.967116666666666</v>
      </c>
      <c r="I44" s="93">
        <f t="shared" si="0"/>
        <v>-0.025852777777777725</v>
      </c>
      <c r="J44" s="27">
        <f t="shared" si="1"/>
        <v>0.017980555555555555</v>
      </c>
      <c r="K44" s="28">
        <f t="shared" si="8"/>
        <v>0.04383333333333328</v>
      </c>
      <c r="L44" s="93">
        <f t="shared" si="2"/>
        <v>0.3630500694871832</v>
      </c>
      <c r="M44" s="35" t="str">
        <f t="shared" si="9"/>
        <v>-</v>
      </c>
      <c r="N44" s="27">
        <f t="shared" si="3"/>
        <v>2.0357011563073155</v>
      </c>
      <c r="O44" s="35" t="str">
        <f t="shared" si="10"/>
        <v>-</v>
      </c>
      <c r="P44" s="27">
        <f t="shared" si="4"/>
        <v>2.0339647847618316</v>
      </c>
      <c r="Q44" s="36" t="str">
        <f t="shared" si="11"/>
        <v>-</v>
      </c>
      <c r="R44" s="9">
        <f t="shared" si="5"/>
        <v>2.0357011563073155</v>
      </c>
      <c r="S44" s="117" t="str">
        <f t="shared" si="13"/>
        <v>-</v>
      </c>
      <c r="T44" s="93">
        <f t="shared" si="6"/>
        <v>4.43271601055633</v>
      </c>
      <c r="U44" s="117" t="str">
        <f t="shared" si="13"/>
        <v>-</v>
      </c>
      <c r="V44" s="49">
        <f t="shared" si="7"/>
        <v>13.821630608758516</v>
      </c>
      <c r="W44" s="36" t="str">
        <f t="shared" si="12"/>
        <v>-</v>
      </c>
    </row>
    <row r="45" spans="1:23" ht="12.75">
      <c r="A45" s="2">
        <v>39783</v>
      </c>
      <c r="B45" s="17">
        <v>0.65</v>
      </c>
      <c r="C45" s="93">
        <v>1.0144277777777777</v>
      </c>
      <c r="D45" s="28">
        <v>-23.985283333333335</v>
      </c>
      <c r="E45" s="93">
        <v>0.9889055555555555</v>
      </c>
      <c r="F45" s="27">
        <v>-23.908738888888887</v>
      </c>
      <c r="G45" s="93">
        <v>1.0327888888888888</v>
      </c>
      <c r="H45" s="27">
        <v>-21.96709444444444</v>
      </c>
      <c r="I45" s="93">
        <f t="shared" si="0"/>
        <v>-0.025522222222222224</v>
      </c>
      <c r="J45" s="27">
        <f t="shared" si="1"/>
        <v>0.01836111111111105</v>
      </c>
      <c r="K45" s="28">
        <f t="shared" si="8"/>
        <v>0.043883333333333274</v>
      </c>
      <c r="L45" s="93">
        <f t="shared" si="2"/>
        <v>0.35815446379472404</v>
      </c>
      <c r="M45" s="35" t="str">
        <f t="shared" si="9"/>
        <v>-</v>
      </c>
      <c r="N45" s="27">
        <f t="shared" si="3"/>
        <v>2.034053195559696</v>
      </c>
      <c r="O45" s="35" t="str">
        <f t="shared" si="10"/>
        <v>-</v>
      </c>
      <c r="P45" s="27">
        <f t="shared" si="4"/>
        <v>2.034061872678713</v>
      </c>
      <c r="Q45" s="36" t="str">
        <f t="shared" si="11"/>
        <v>-</v>
      </c>
      <c r="R45" s="9">
        <f t="shared" si="5"/>
        <v>2.034061872678713</v>
      </c>
      <c r="S45" s="117" t="str">
        <f t="shared" si="13"/>
        <v>Min</v>
      </c>
      <c r="T45" s="93">
        <f t="shared" si="6"/>
        <v>4.426269532033134</v>
      </c>
      <c r="U45" s="117" t="str">
        <f t="shared" si="13"/>
        <v>-</v>
      </c>
      <c r="V45" s="49">
        <f t="shared" si="7"/>
        <v>13.779430294416633</v>
      </c>
      <c r="W45" s="36" t="str">
        <f t="shared" si="12"/>
        <v>-</v>
      </c>
    </row>
    <row r="46" spans="1:23" ht="12.75">
      <c r="A46" s="2">
        <v>39783</v>
      </c>
      <c r="B46" s="17">
        <v>0.6506944444444445</v>
      </c>
      <c r="C46" s="93">
        <v>1.0307499999999998</v>
      </c>
      <c r="D46" s="28">
        <v>-23.982941666666665</v>
      </c>
      <c r="E46" s="93">
        <v>1.0055611111111111</v>
      </c>
      <c r="F46" s="27">
        <v>-23.908602777777777</v>
      </c>
      <c r="G46" s="93">
        <v>1.0494916666666667</v>
      </c>
      <c r="H46" s="27">
        <v>-21.96707222222222</v>
      </c>
      <c r="I46" s="93">
        <f t="shared" si="0"/>
        <v>-0.025188888888888705</v>
      </c>
      <c r="J46" s="27">
        <f t="shared" si="1"/>
        <v>0.01874166666666688</v>
      </c>
      <c r="K46" s="28">
        <f t="shared" si="8"/>
        <v>0.043930555555555584</v>
      </c>
      <c r="L46" s="93">
        <f t="shared" si="2"/>
        <v>0.353224281189917</v>
      </c>
      <c r="M46" s="35" t="str">
        <f t="shared" si="9"/>
        <v>-</v>
      </c>
      <c r="N46" s="27">
        <f t="shared" si="3"/>
        <v>2.0324146342227345</v>
      </c>
      <c r="O46" s="35" t="str">
        <f t="shared" si="10"/>
        <v>-</v>
      </c>
      <c r="P46" s="27">
        <f t="shared" si="4"/>
        <v>2.0341477510714103</v>
      </c>
      <c r="Q46" s="36" t="str">
        <f t="shared" si="11"/>
        <v>-</v>
      </c>
      <c r="R46" s="9">
        <f t="shared" si="5"/>
        <v>2.0341477510714103</v>
      </c>
      <c r="S46" s="117" t="str">
        <f t="shared" si="13"/>
        <v>-</v>
      </c>
      <c r="T46" s="93">
        <f t="shared" si="6"/>
        <v>4.419786666484062</v>
      </c>
      <c r="U46" s="117" t="str">
        <f t="shared" si="13"/>
        <v>-</v>
      </c>
      <c r="V46" s="49">
        <f t="shared" si="7"/>
        <v>13.737086507172492</v>
      </c>
      <c r="W46" s="36" t="str">
        <f t="shared" si="12"/>
        <v>-</v>
      </c>
    </row>
    <row r="47" spans="1:23" ht="12.75">
      <c r="A47" s="2">
        <v>39783</v>
      </c>
      <c r="B47" s="17">
        <v>0.6513888888888889</v>
      </c>
      <c r="C47" s="93">
        <v>1.0470722222222224</v>
      </c>
      <c r="D47" s="28">
        <v>-23.98059722222222</v>
      </c>
      <c r="E47" s="93">
        <v>1.0222138888888888</v>
      </c>
      <c r="F47" s="27">
        <v>-23.908466666666666</v>
      </c>
      <c r="G47" s="93">
        <v>1.0661944444444444</v>
      </c>
      <c r="H47" s="27">
        <v>-21.967049999999997</v>
      </c>
      <c r="I47" s="93">
        <f t="shared" si="0"/>
        <v>-0.02485833333333365</v>
      </c>
      <c r="J47" s="27">
        <f t="shared" si="1"/>
        <v>0.01912222222222204</v>
      </c>
      <c r="K47" s="28">
        <f t="shared" si="8"/>
        <v>0.04398055555555569</v>
      </c>
      <c r="L47" s="93">
        <f t="shared" si="2"/>
        <v>0.34833474052742064</v>
      </c>
      <c r="M47" s="35" t="str">
        <f t="shared" si="9"/>
        <v>-</v>
      </c>
      <c r="N47" s="27">
        <f t="shared" si="3"/>
        <v>2.0307882687272656</v>
      </c>
      <c r="O47" s="35" t="str">
        <f t="shared" si="10"/>
        <v>-</v>
      </c>
      <c r="P47" s="27">
        <f t="shared" si="4"/>
        <v>2.034245299901732</v>
      </c>
      <c r="Q47" s="36" t="str">
        <f t="shared" si="11"/>
        <v>-</v>
      </c>
      <c r="R47" s="9">
        <f t="shared" si="5"/>
        <v>2.034245299901732</v>
      </c>
      <c r="S47" s="117" t="str">
        <f t="shared" si="13"/>
        <v>-</v>
      </c>
      <c r="T47" s="93">
        <f t="shared" si="6"/>
        <v>4.413368309156418</v>
      </c>
      <c r="U47" s="117" t="str">
        <f t="shared" si="13"/>
        <v>-</v>
      </c>
      <c r="V47" s="49">
        <f t="shared" si="7"/>
        <v>13.695181434133588</v>
      </c>
      <c r="W47" s="36" t="str">
        <f t="shared" si="12"/>
        <v>-</v>
      </c>
    </row>
    <row r="48" spans="1:23" ht="12.75">
      <c r="A48" s="2">
        <v>39783</v>
      </c>
      <c r="B48" s="17">
        <v>0.6520833333333333</v>
      </c>
      <c r="C48" s="93">
        <v>1.0633944444444445</v>
      </c>
      <c r="D48" s="28">
        <v>-23.97824722222222</v>
      </c>
      <c r="E48" s="93">
        <v>1.0388694444444446</v>
      </c>
      <c r="F48" s="27">
        <v>-23.908330555555555</v>
      </c>
      <c r="G48" s="93">
        <v>1.0828972222222222</v>
      </c>
      <c r="H48" s="27">
        <v>-21.967025</v>
      </c>
      <c r="I48" s="93">
        <f t="shared" si="0"/>
        <v>-0.024524999999999908</v>
      </c>
      <c r="J48" s="27">
        <f t="shared" si="1"/>
        <v>0.019502777777777647</v>
      </c>
      <c r="K48" s="28">
        <f t="shared" si="8"/>
        <v>0.044027777777777555</v>
      </c>
      <c r="L48" s="93">
        <f t="shared" si="2"/>
        <v>0.34341099994103835</v>
      </c>
      <c r="M48" s="35" t="str">
        <f t="shared" si="9"/>
        <v>-</v>
      </c>
      <c r="N48" s="27">
        <f t="shared" si="3"/>
        <v>2.0291741394386515</v>
      </c>
      <c r="O48" s="35" t="str">
        <f t="shared" si="10"/>
        <v>-</v>
      </c>
      <c r="P48" s="27">
        <f t="shared" si="4"/>
        <v>2.0343342674022478</v>
      </c>
      <c r="Q48" s="36" t="str">
        <f t="shared" si="11"/>
        <v>-</v>
      </c>
      <c r="R48" s="9">
        <f t="shared" si="5"/>
        <v>2.0343342674022478</v>
      </c>
      <c r="S48" s="117" t="str">
        <f t="shared" si="13"/>
        <v>-</v>
      </c>
      <c r="T48" s="93">
        <f t="shared" si="6"/>
        <v>4.406919406781938</v>
      </c>
      <c r="U48" s="117" t="str">
        <f t="shared" si="13"/>
        <v>-</v>
      </c>
      <c r="V48" s="49">
        <f t="shared" si="7"/>
        <v>13.653169341150443</v>
      </c>
      <c r="W48" s="36" t="str">
        <f t="shared" si="12"/>
        <v>-</v>
      </c>
    </row>
    <row r="49" spans="1:23" ht="12.75">
      <c r="A49" s="2">
        <v>39783</v>
      </c>
      <c r="B49" s="17">
        <v>0.6527777777777778</v>
      </c>
      <c r="C49" s="93">
        <v>1.0797166666666667</v>
      </c>
      <c r="D49" s="28">
        <v>-23.975894444444442</v>
      </c>
      <c r="E49" s="93">
        <v>1.0555222222222223</v>
      </c>
      <c r="F49" s="27">
        <v>-23.908191666666664</v>
      </c>
      <c r="G49" s="93">
        <v>1.0996</v>
      </c>
      <c r="H49" s="27">
        <v>-21.967002777777775</v>
      </c>
      <c r="I49" s="93">
        <f t="shared" si="0"/>
        <v>-0.024194444444444407</v>
      </c>
      <c r="J49" s="27">
        <f t="shared" si="1"/>
        <v>0.019883333333333253</v>
      </c>
      <c r="K49" s="28">
        <f t="shared" si="8"/>
        <v>0.04407777777777766</v>
      </c>
      <c r="L49" s="93">
        <f t="shared" si="2"/>
        <v>0.33852895433065905</v>
      </c>
      <c r="M49" s="35" t="str">
        <f t="shared" si="9"/>
        <v>-</v>
      </c>
      <c r="N49" s="27">
        <f t="shared" si="3"/>
        <v>2.0275695326672567</v>
      </c>
      <c r="O49" s="35" t="str">
        <f t="shared" si="10"/>
        <v>-</v>
      </c>
      <c r="P49" s="27">
        <f t="shared" si="4"/>
        <v>2.034429628182419</v>
      </c>
      <c r="Q49" s="36" t="str">
        <f t="shared" si="11"/>
        <v>-</v>
      </c>
      <c r="R49" s="9">
        <f t="shared" si="5"/>
        <v>2.034429628182419</v>
      </c>
      <c r="S49" s="117" t="str">
        <f t="shared" si="13"/>
        <v>-</v>
      </c>
      <c r="T49" s="93">
        <f t="shared" si="6"/>
        <v>4.400528115180334</v>
      </c>
      <c r="U49" s="117" t="str">
        <f t="shared" si="13"/>
        <v>-</v>
      </c>
      <c r="V49" s="49">
        <f t="shared" si="7"/>
        <v>13.611555016398784</v>
      </c>
      <c r="W49" s="36" t="str">
        <f t="shared" si="12"/>
        <v>-</v>
      </c>
    </row>
    <row r="50" spans="1:23" ht="12.75">
      <c r="A50" s="2">
        <v>39783</v>
      </c>
      <c r="B50" s="17">
        <v>0.6534722222222222</v>
      </c>
      <c r="C50" s="93">
        <v>1.0960388888888888</v>
      </c>
      <c r="D50" s="28">
        <v>-23.973533333333332</v>
      </c>
      <c r="E50" s="93">
        <v>1.0721777777777777</v>
      </c>
      <c r="F50" s="27">
        <v>-23.908055555555553</v>
      </c>
      <c r="G50" s="93">
        <v>1.1163027777777779</v>
      </c>
      <c r="H50" s="27">
        <v>-21.966980555555555</v>
      </c>
      <c r="I50" s="93">
        <f t="shared" si="0"/>
        <v>-0.02386111111111111</v>
      </c>
      <c r="J50" s="27">
        <f t="shared" si="1"/>
        <v>0.02026388888888908</v>
      </c>
      <c r="K50" s="28">
        <f t="shared" si="8"/>
        <v>0.04412500000000019</v>
      </c>
      <c r="L50" s="93">
        <f t="shared" si="2"/>
        <v>0.33361202437339177</v>
      </c>
      <c r="M50" s="35" t="str">
        <f t="shared" si="9"/>
        <v>-</v>
      </c>
      <c r="N50" s="27">
        <f t="shared" si="3"/>
        <v>2.025971740991023</v>
      </c>
      <c r="O50" s="35" t="str">
        <f t="shared" si="10"/>
        <v>-</v>
      </c>
      <c r="P50" s="27">
        <f t="shared" si="4"/>
        <v>2.034516379525649</v>
      </c>
      <c r="Q50" s="36" t="str">
        <f t="shared" si="11"/>
        <v>-</v>
      </c>
      <c r="R50" s="9">
        <f t="shared" si="5"/>
        <v>2.034516379525649</v>
      </c>
      <c r="S50" s="117" t="str">
        <f t="shared" si="13"/>
        <v>-</v>
      </c>
      <c r="T50" s="93">
        <f t="shared" si="6"/>
        <v>4.394100144890064</v>
      </c>
      <c r="U50" s="117" t="str">
        <f t="shared" si="13"/>
        <v>-</v>
      </c>
      <c r="V50" s="49">
        <f t="shared" si="7"/>
        <v>13.569787828447131</v>
      </c>
      <c r="W50" s="36" t="str">
        <f t="shared" si="12"/>
        <v>-</v>
      </c>
    </row>
    <row r="51" spans="1:23" ht="12.75">
      <c r="A51" s="2">
        <v>39783</v>
      </c>
      <c r="B51" s="17">
        <v>0.6541666666666667</v>
      </c>
      <c r="C51" s="93">
        <v>1.1123583333333333</v>
      </c>
      <c r="D51" s="28">
        <v>-23.971169444444442</v>
      </c>
      <c r="E51" s="93">
        <v>1.0888305555555555</v>
      </c>
      <c r="F51" s="27">
        <v>-23.907919444444442</v>
      </c>
      <c r="G51" s="93">
        <v>1.1330027777777778</v>
      </c>
      <c r="H51" s="27">
        <v>-21.96695833333333</v>
      </c>
      <c r="I51" s="93">
        <f t="shared" si="0"/>
        <v>-0.023527777777777814</v>
      </c>
      <c r="J51" s="27">
        <f t="shared" si="1"/>
        <v>0.020644444444444465</v>
      </c>
      <c r="K51" s="28">
        <f t="shared" si="8"/>
        <v>0.04417222222222228</v>
      </c>
      <c r="L51" s="93">
        <f t="shared" si="2"/>
        <v>0.3286994301238014</v>
      </c>
      <c r="M51" s="35" t="str">
        <f t="shared" si="9"/>
        <v>-</v>
      </c>
      <c r="N51" s="27">
        <f t="shared" si="3"/>
        <v>2.0243863096451564</v>
      </c>
      <c r="O51" s="35" t="str">
        <f t="shared" si="10"/>
        <v>-</v>
      </c>
      <c r="P51" s="27">
        <f t="shared" si="4"/>
        <v>2.034603343121695</v>
      </c>
      <c r="Q51" s="36" t="str">
        <f t="shared" si="11"/>
        <v>-</v>
      </c>
      <c r="R51" s="9">
        <f t="shared" si="5"/>
        <v>2.034603343121695</v>
      </c>
      <c r="S51" s="117" t="str">
        <f t="shared" si="13"/>
        <v>-</v>
      </c>
      <c r="T51" s="93">
        <f t="shared" si="6"/>
        <v>4.3876890828906525</v>
      </c>
      <c r="U51" s="117" t="str">
        <f t="shared" si="13"/>
        <v>-</v>
      </c>
      <c r="V51" s="49">
        <f t="shared" si="7"/>
        <v>13.528186639801254</v>
      </c>
      <c r="W51" s="36" t="str">
        <f t="shared" si="12"/>
        <v>-</v>
      </c>
    </row>
    <row r="52" spans="1:23" ht="12.75">
      <c r="A52" s="2">
        <v>39783</v>
      </c>
      <c r="B52" s="17">
        <v>0.6548611111111111</v>
      </c>
      <c r="C52" s="93">
        <v>1.1286805555555557</v>
      </c>
      <c r="D52" s="28">
        <v>-23.968799999999998</v>
      </c>
      <c r="E52" s="93">
        <v>1.1054861111111112</v>
      </c>
      <c r="F52" s="27">
        <v>-23.90778333333333</v>
      </c>
      <c r="G52" s="93">
        <v>1.1497055555555555</v>
      </c>
      <c r="H52" s="27">
        <v>-21.96693611111111</v>
      </c>
      <c r="I52" s="93">
        <f t="shared" si="0"/>
        <v>-0.023194444444444517</v>
      </c>
      <c r="J52" s="27">
        <f t="shared" si="1"/>
        <v>0.02102499999999985</v>
      </c>
      <c r="K52" s="28">
        <f t="shared" si="8"/>
        <v>0.04421944444444437</v>
      </c>
      <c r="L52" s="93">
        <f t="shared" si="2"/>
        <v>0.32379090962954693</v>
      </c>
      <c r="M52" s="35" t="str">
        <f t="shared" si="9"/>
        <v>-</v>
      </c>
      <c r="N52" s="27">
        <f t="shared" si="3"/>
        <v>2.0228105295444982</v>
      </c>
      <c r="O52" s="35" t="str">
        <f t="shared" si="10"/>
        <v>-</v>
      </c>
      <c r="P52" s="27">
        <f t="shared" si="4"/>
        <v>2.034690518943738</v>
      </c>
      <c r="Q52" s="36" t="str">
        <f t="shared" si="11"/>
        <v>-</v>
      </c>
      <c r="R52" s="9">
        <f t="shared" si="5"/>
        <v>2.034690518943738</v>
      </c>
      <c r="S52" s="117" t="str">
        <f t="shared" si="13"/>
        <v>-</v>
      </c>
      <c r="T52" s="93">
        <f t="shared" si="6"/>
        <v>4.381291958117783</v>
      </c>
      <c r="U52" s="117" t="str">
        <f t="shared" si="13"/>
        <v>-</v>
      </c>
      <c r="V52" s="49">
        <f t="shared" si="7"/>
        <v>13.486728778934546</v>
      </c>
      <c r="W52" s="36" t="str">
        <f t="shared" si="12"/>
        <v>-</v>
      </c>
    </row>
    <row r="53" spans="1:23" ht="12.75">
      <c r="A53" s="2">
        <v>39783</v>
      </c>
      <c r="B53" s="17">
        <v>0.6555555555555556</v>
      </c>
      <c r="C53" s="93">
        <v>1.145</v>
      </c>
      <c r="D53" s="28">
        <v>-23.966425</v>
      </c>
      <c r="E53" s="93">
        <v>1.122138888888889</v>
      </c>
      <c r="F53" s="27">
        <v>-23.90764722222222</v>
      </c>
      <c r="G53" s="93">
        <v>1.1664083333333333</v>
      </c>
      <c r="H53" s="27">
        <v>-21.966913888888886</v>
      </c>
      <c r="I53" s="93">
        <f t="shared" si="0"/>
        <v>-0.022861111111111</v>
      </c>
      <c r="J53" s="27">
        <f t="shared" si="1"/>
        <v>0.02140833333333325</v>
      </c>
      <c r="K53" s="28">
        <f t="shared" si="8"/>
        <v>0.04426944444444425</v>
      </c>
      <c r="L53" s="93">
        <f t="shared" si="2"/>
        <v>0.3188867709802102</v>
      </c>
      <c r="M53" s="35" t="str">
        <f t="shared" si="9"/>
        <v>-</v>
      </c>
      <c r="N53" s="27">
        <f t="shared" si="3"/>
        <v>2.02125005410221</v>
      </c>
      <c r="O53" s="35" t="str">
        <f t="shared" si="10"/>
        <v>-</v>
      </c>
      <c r="P53" s="27">
        <f t="shared" si="4"/>
        <v>2.03478943730368</v>
      </c>
      <c r="Q53" s="36" t="str">
        <f t="shared" si="11"/>
        <v>-</v>
      </c>
      <c r="R53" s="9">
        <f t="shared" si="5"/>
        <v>2.03478943730368</v>
      </c>
      <c r="S53" s="117" t="str">
        <f t="shared" si="13"/>
        <v>-</v>
      </c>
      <c r="T53" s="93">
        <f t="shared" si="6"/>
        <v>4.374926262386101</v>
      </c>
      <c r="U53" s="117" t="str">
        <f t="shared" si="13"/>
        <v>-</v>
      </c>
      <c r="V53" s="49">
        <f t="shared" si="7"/>
        <v>13.44550907901004</v>
      </c>
      <c r="W53" s="36" t="str">
        <f t="shared" si="12"/>
        <v>-</v>
      </c>
    </row>
    <row r="54" spans="1:23" ht="12.75">
      <c r="A54" s="2">
        <v>39783</v>
      </c>
      <c r="B54" s="17">
        <v>0.65625</v>
      </c>
      <c r="C54" s="93">
        <v>1.1613194444444443</v>
      </c>
      <c r="D54" s="28">
        <v>-23.96404722222222</v>
      </c>
      <c r="E54" s="93">
        <v>1.1387944444444444</v>
      </c>
      <c r="F54" s="27">
        <v>-23.907508333333332</v>
      </c>
      <c r="G54" s="93">
        <v>1.1831111111111112</v>
      </c>
      <c r="H54" s="27">
        <v>-21.966891666666665</v>
      </c>
      <c r="I54" s="93">
        <f t="shared" si="0"/>
        <v>-0.022524999999999906</v>
      </c>
      <c r="J54" s="27">
        <f t="shared" si="1"/>
        <v>0.021791666666666876</v>
      </c>
      <c r="K54" s="28">
        <f t="shared" si="8"/>
        <v>0.04431666666666678</v>
      </c>
      <c r="L54" s="93">
        <f t="shared" si="2"/>
        <v>0.3139508812038455</v>
      </c>
      <c r="M54" s="35" t="str">
        <f t="shared" si="9"/>
        <v>-</v>
      </c>
      <c r="N54" s="27">
        <f t="shared" si="3"/>
        <v>2.019702270965225</v>
      </c>
      <c r="O54" s="35" t="str">
        <f t="shared" si="10"/>
        <v>-</v>
      </c>
      <c r="P54" s="27">
        <f t="shared" si="4"/>
        <v>2.0348744021353764</v>
      </c>
      <c r="Q54" s="36" t="str">
        <f t="shared" si="11"/>
        <v>-</v>
      </c>
      <c r="R54" s="9">
        <f t="shared" si="5"/>
        <v>2.0348744021353764</v>
      </c>
      <c r="S54" s="117" t="str">
        <f t="shared" si="13"/>
        <v>-</v>
      </c>
      <c r="T54" s="93">
        <f t="shared" si="6"/>
        <v>4.368527554304447</v>
      </c>
      <c r="U54" s="117" t="str">
        <f t="shared" si="13"/>
        <v>-</v>
      </c>
      <c r="V54" s="49">
        <f t="shared" si="7"/>
        <v>13.404174677435698</v>
      </c>
      <c r="W54" s="36" t="str">
        <f t="shared" si="12"/>
        <v>-</v>
      </c>
    </row>
    <row r="55" spans="1:23" ht="12.75">
      <c r="A55" s="2">
        <v>39783</v>
      </c>
      <c r="B55" s="17">
        <v>0.6569444444444444</v>
      </c>
      <c r="C55" s="93">
        <v>1.1776416666666667</v>
      </c>
      <c r="D55" s="28">
        <v>-23.96166111111111</v>
      </c>
      <c r="E55" s="93">
        <v>1.155447222222222</v>
      </c>
      <c r="F55" s="27">
        <v>-23.90737222222222</v>
      </c>
      <c r="G55" s="93">
        <v>1.199813888888889</v>
      </c>
      <c r="H55" s="27">
        <v>-21.96686944444444</v>
      </c>
      <c r="I55" s="93">
        <f t="shared" si="0"/>
        <v>-0.022194444444444628</v>
      </c>
      <c r="J55" s="27">
        <f t="shared" si="1"/>
        <v>0.02217222222222226</v>
      </c>
      <c r="K55" s="28">
        <f t="shared" si="8"/>
        <v>0.04436666666666689</v>
      </c>
      <c r="L55" s="93">
        <f t="shared" si="2"/>
        <v>0.3090939456988849</v>
      </c>
      <c r="M55" s="35" t="str">
        <f t="shared" si="9"/>
        <v>-</v>
      </c>
      <c r="N55" s="27">
        <f t="shared" si="3"/>
        <v>2.0181559089155043</v>
      </c>
      <c r="O55" s="35" t="str">
        <f t="shared" si="10"/>
        <v>-</v>
      </c>
      <c r="P55" s="27">
        <f t="shared" si="4"/>
        <v>2.0349737812065642</v>
      </c>
      <c r="Q55" s="36" t="str">
        <f t="shared" si="11"/>
        <v>-</v>
      </c>
      <c r="R55" s="9">
        <f t="shared" si="5"/>
        <v>2.0349737812065642</v>
      </c>
      <c r="S55" s="117" t="str">
        <f t="shared" si="13"/>
        <v>-</v>
      </c>
      <c r="T55" s="93">
        <f t="shared" si="6"/>
        <v>4.362223635820953</v>
      </c>
      <c r="U55" s="117" t="str">
        <f t="shared" si="13"/>
        <v>-</v>
      </c>
      <c r="V55" s="49">
        <f t="shared" si="7"/>
        <v>13.363436567587183</v>
      </c>
      <c r="W55" s="36" t="str">
        <f t="shared" si="12"/>
        <v>-</v>
      </c>
    </row>
    <row r="56" spans="1:23" ht="12.75">
      <c r="A56" s="2">
        <v>39783</v>
      </c>
      <c r="B56" s="17">
        <v>0.6576388888888889</v>
      </c>
      <c r="C56" s="93">
        <v>1.193961111111111</v>
      </c>
      <c r="D56" s="28">
        <v>-23.95927222222222</v>
      </c>
      <c r="E56" s="93">
        <v>1.172102777777778</v>
      </c>
      <c r="F56" s="27">
        <v>-23.90723611111111</v>
      </c>
      <c r="G56" s="93">
        <v>1.2165166666666667</v>
      </c>
      <c r="H56" s="27">
        <v>-21.96684722222222</v>
      </c>
      <c r="I56" s="93">
        <f t="shared" si="0"/>
        <v>-0.02185833333333309</v>
      </c>
      <c r="J56" s="27">
        <f t="shared" si="1"/>
        <v>0.022555555555555662</v>
      </c>
      <c r="K56" s="28">
        <f t="shared" si="8"/>
        <v>0.04441388888888875</v>
      </c>
      <c r="L56" s="93">
        <f t="shared" si="2"/>
        <v>0.30416792628630607</v>
      </c>
      <c r="M56" s="35" t="str">
        <f t="shared" si="9"/>
        <v>-</v>
      </c>
      <c r="N56" s="27">
        <f t="shared" si="3"/>
        <v>2.016628038789207</v>
      </c>
      <c r="O56" s="35" t="str">
        <f t="shared" si="10"/>
        <v>-</v>
      </c>
      <c r="P56" s="27">
        <f t="shared" si="4"/>
        <v>2.035061829565669</v>
      </c>
      <c r="Q56" s="36" t="str">
        <f t="shared" si="11"/>
        <v>-</v>
      </c>
      <c r="R56" s="9">
        <f t="shared" si="5"/>
        <v>2.035061829565669</v>
      </c>
      <c r="S56" s="117" t="str">
        <f t="shared" si="13"/>
        <v>-</v>
      </c>
      <c r="T56" s="93">
        <f t="shared" si="6"/>
        <v>4.355857794641182</v>
      </c>
      <c r="U56" s="117" t="str">
        <f t="shared" si="13"/>
        <v>-</v>
      </c>
      <c r="V56" s="49">
        <f t="shared" si="7"/>
        <v>13.322413685429842</v>
      </c>
      <c r="W56" s="36" t="str">
        <f t="shared" si="12"/>
        <v>-</v>
      </c>
    </row>
    <row r="57" spans="1:23" ht="12.75">
      <c r="A57" s="2">
        <v>39783</v>
      </c>
      <c r="B57" s="17">
        <v>0.6583333333333333</v>
      </c>
      <c r="C57" s="93">
        <v>1.2102805555555556</v>
      </c>
      <c r="D57" s="28">
        <v>-23.956877777777777</v>
      </c>
      <c r="E57" s="93">
        <v>1.1887555555555556</v>
      </c>
      <c r="F57" s="27">
        <v>-23.9071</v>
      </c>
      <c r="G57" s="93">
        <v>1.2332194444444446</v>
      </c>
      <c r="H57" s="27">
        <v>-21.966825</v>
      </c>
      <c r="I57" s="93">
        <f t="shared" si="0"/>
        <v>-0.021525000000000016</v>
      </c>
      <c r="J57" s="27">
        <f t="shared" si="1"/>
        <v>0.022938888888889064</v>
      </c>
      <c r="K57" s="28">
        <f t="shared" si="8"/>
        <v>0.04446388888888908</v>
      </c>
      <c r="L57" s="93">
        <f t="shared" si="2"/>
        <v>0.29928519454616265</v>
      </c>
      <c r="M57" s="35" t="str">
        <f t="shared" si="9"/>
        <v>-</v>
      </c>
      <c r="N57" s="27">
        <f t="shared" si="3"/>
        <v>2.015110241921886</v>
      </c>
      <c r="O57" s="35" t="str">
        <f t="shared" si="10"/>
        <v>-</v>
      </c>
      <c r="P57" s="27">
        <f t="shared" si="4"/>
        <v>2.0351616689342618</v>
      </c>
      <c r="Q57" s="36" t="str">
        <f t="shared" si="11"/>
        <v>-</v>
      </c>
      <c r="R57" s="9">
        <f t="shared" si="5"/>
        <v>2.0351616689342618</v>
      </c>
      <c r="S57" s="117" t="str">
        <f t="shared" si="13"/>
        <v>-</v>
      </c>
      <c r="T57" s="93">
        <f t="shared" si="6"/>
        <v>4.34955710540231</v>
      </c>
      <c r="U57" s="117" t="str">
        <f t="shared" si="13"/>
        <v>-</v>
      </c>
      <c r="V57" s="49">
        <f t="shared" si="7"/>
        <v>13.281822683623162</v>
      </c>
      <c r="W57" s="36" t="str">
        <f t="shared" si="12"/>
        <v>-</v>
      </c>
    </row>
    <row r="58" spans="1:23" ht="12.75">
      <c r="A58" s="2">
        <v>39783</v>
      </c>
      <c r="B58" s="17">
        <v>0.6590277777777778</v>
      </c>
      <c r="C58" s="93">
        <v>1.2266000000000001</v>
      </c>
      <c r="D58" s="28">
        <v>-23.954480555555556</v>
      </c>
      <c r="E58" s="93">
        <v>1.205411111111111</v>
      </c>
      <c r="F58" s="27">
        <v>-23.90696111111111</v>
      </c>
      <c r="G58" s="93">
        <v>1.2499222222222224</v>
      </c>
      <c r="H58" s="27">
        <v>-21.966802777777776</v>
      </c>
      <c r="I58" s="93">
        <f t="shared" si="0"/>
        <v>-0.021188888888889146</v>
      </c>
      <c r="J58" s="27">
        <f t="shared" si="1"/>
        <v>0.023322222222222244</v>
      </c>
      <c r="K58" s="28">
        <f t="shared" si="8"/>
        <v>0.04451111111111139</v>
      </c>
      <c r="L58" s="93">
        <f t="shared" si="2"/>
        <v>0.294371989932188</v>
      </c>
      <c r="M58" s="35" t="str">
        <f t="shared" si="9"/>
        <v>-</v>
      </c>
      <c r="N58" s="27">
        <f t="shared" si="3"/>
        <v>2.0136053030587786</v>
      </c>
      <c r="O58" s="35" t="str">
        <f t="shared" si="10"/>
        <v>-</v>
      </c>
      <c r="P58" s="27">
        <f t="shared" si="4"/>
        <v>2.0352475071996303</v>
      </c>
      <c r="Q58" s="36" t="str">
        <f t="shared" si="11"/>
        <v>-</v>
      </c>
      <c r="R58" s="9">
        <f t="shared" si="5"/>
        <v>2.0352475071996303</v>
      </c>
      <c r="S58" s="117" t="str">
        <f t="shared" si="13"/>
        <v>-</v>
      </c>
      <c r="T58" s="93">
        <f t="shared" si="6"/>
        <v>4.3432248001905975</v>
      </c>
      <c r="U58" s="117" t="str">
        <f t="shared" si="13"/>
        <v>-</v>
      </c>
      <c r="V58" s="49">
        <f t="shared" si="7"/>
        <v>13.241125168262354</v>
      </c>
      <c r="W58" s="36" t="str">
        <f t="shared" si="12"/>
        <v>-</v>
      </c>
    </row>
    <row r="59" spans="1:23" ht="12.75">
      <c r="A59" s="2">
        <v>39783</v>
      </c>
      <c r="B59" s="17">
        <v>0.6597222222222222</v>
      </c>
      <c r="C59" s="93">
        <v>1.2429194444444445</v>
      </c>
      <c r="D59" s="28">
        <v>-23.952077777777777</v>
      </c>
      <c r="E59" s="93">
        <v>1.222063888888889</v>
      </c>
      <c r="F59" s="27">
        <v>-23.906824999999998</v>
      </c>
      <c r="G59" s="93">
        <v>1.2666222222222223</v>
      </c>
      <c r="H59" s="27">
        <v>-21.966780555555555</v>
      </c>
      <c r="I59" s="93">
        <f t="shared" si="0"/>
        <v>-0.020855555555555405</v>
      </c>
      <c r="J59" s="27">
        <f t="shared" si="1"/>
        <v>0.02370277777777785</v>
      </c>
      <c r="K59" s="28">
        <f t="shared" si="8"/>
        <v>0.044558333333333255</v>
      </c>
      <c r="L59" s="93">
        <f t="shared" si="2"/>
        <v>0.2895025089408695</v>
      </c>
      <c r="M59" s="35" t="str">
        <f t="shared" si="9"/>
        <v>-</v>
      </c>
      <c r="N59" s="27">
        <f t="shared" si="3"/>
        <v>2.012104279848802</v>
      </c>
      <c r="O59" s="35" t="str">
        <f t="shared" si="10"/>
        <v>-</v>
      </c>
      <c r="P59" s="27">
        <f t="shared" si="4"/>
        <v>2.035336203824021</v>
      </c>
      <c r="Q59" s="36" t="str">
        <f t="shared" si="11"/>
        <v>-</v>
      </c>
      <c r="R59" s="9">
        <f t="shared" si="5"/>
        <v>2.035336203824021</v>
      </c>
      <c r="S59" s="117" t="str">
        <f t="shared" si="13"/>
        <v>-</v>
      </c>
      <c r="T59" s="93">
        <f t="shared" si="6"/>
        <v>4.336942992613692</v>
      </c>
      <c r="U59" s="117" t="str">
        <f t="shared" si="13"/>
        <v>-</v>
      </c>
      <c r="V59" s="49">
        <f t="shared" si="7"/>
        <v>13.200776563291594</v>
      </c>
      <c r="W59" s="36" t="str">
        <f t="shared" si="12"/>
        <v>-</v>
      </c>
    </row>
    <row r="60" spans="1:23" ht="12.75">
      <c r="A60" s="2">
        <v>39783</v>
      </c>
      <c r="B60" s="17">
        <v>0.6604166666666667</v>
      </c>
      <c r="C60" s="93">
        <v>1.2592388888888888</v>
      </c>
      <c r="D60" s="28">
        <v>-23.949669444444446</v>
      </c>
      <c r="E60" s="93">
        <v>1.2387194444444445</v>
      </c>
      <c r="F60" s="27">
        <v>-23.906688888888887</v>
      </c>
      <c r="G60" s="93">
        <v>1.283325</v>
      </c>
      <c r="H60" s="27">
        <v>-21.96675833333333</v>
      </c>
      <c r="I60" s="93">
        <f t="shared" si="0"/>
        <v>-0.020519444444444312</v>
      </c>
      <c r="J60" s="27">
        <f t="shared" si="1"/>
        <v>0.024086111111111252</v>
      </c>
      <c r="K60" s="28">
        <f t="shared" si="8"/>
        <v>0.044605555555555565</v>
      </c>
      <c r="L60" s="93">
        <f t="shared" si="2"/>
        <v>0.28460249101335633</v>
      </c>
      <c r="M60" s="35" t="str">
        <f t="shared" si="9"/>
        <v>-</v>
      </c>
      <c r="N60" s="27">
        <f t="shared" si="3"/>
        <v>2.010619593106727</v>
      </c>
      <c r="O60" s="35" t="str">
        <f t="shared" si="10"/>
        <v>-</v>
      </c>
      <c r="P60" s="27">
        <f t="shared" si="4"/>
        <v>2.0354251124544027</v>
      </c>
      <c r="Q60" s="36" t="str">
        <f t="shared" si="11"/>
        <v>-</v>
      </c>
      <c r="R60" s="9">
        <f t="shared" si="5"/>
        <v>2.0354251124544027</v>
      </c>
      <c r="S60" s="117" t="str">
        <f t="shared" si="13"/>
        <v>-</v>
      </c>
      <c r="T60" s="93">
        <f t="shared" si="6"/>
        <v>4.3306471965744855</v>
      </c>
      <c r="U60" s="117" t="str">
        <f t="shared" si="13"/>
        <v>-</v>
      </c>
      <c r="V60" s="49">
        <f t="shared" si="7"/>
        <v>13.160409520742142</v>
      </c>
      <c r="W60" s="36" t="str">
        <f t="shared" si="12"/>
        <v>-</v>
      </c>
    </row>
    <row r="61" spans="1:23" ht="12.75">
      <c r="A61" s="2">
        <v>39783</v>
      </c>
      <c r="B61" s="17">
        <v>0.6611111111111111</v>
      </c>
      <c r="C61" s="93">
        <v>1.2755583333333333</v>
      </c>
      <c r="D61" s="28">
        <v>-23.947255555555557</v>
      </c>
      <c r="E61" s="93">
        <v>1.2553722222222221</v>
      </c>
      <c r="F61" s="27">
        <v>-23.90655</v>
      </c>
      <c r="G61" s="93">
        <v>1.3000277777777778</v>
      </c>
      <c r="H61" s="27">
        <v>-21.96673611111111</v>
      </c>
      <c r="I61" s="93">
        <f t="shared" si="0"/>
        <v>-0.020186111111111238</v>
      </c>
      <c r="J61" s="27">
        <f t="shared" si="1"/>
        <v>0.024469444444444433</v>
      </c>
      <c r="K61" s="28">
        <f t="shared" si="8"/>
        <v>0.04465555555555567</v>
      </c>
      <c r="L61" s="93">
        <f t="shared" si="2"/>
        <v>0.27974811902279756</v>
      </c>
      <c r="M61" s="35" t="str">
        <f t="shared" si="9"/>
        <v>-</v>
      </c>
      <c r="N61" s="27">
        <f t="shared" si="3"/>
        <v>2.0091451500718702</v>
      </c>
      <c r="O61" s="35" t="str">
        <f t="shared" si="10"/>
        <v>-</v>
      </c>
      <c r="P61" s="27">
        <f t="shared" si="4"/>
        <v>2.0355232146633147</v>
      </c>
      <c r="Q61" s="36" t="str">
        <f t="shared" si="11"/>
        <v>-</v>
      </c>
      <c r="R61" s="9">
        <f t="shared" si="5"/>
        <v>2.0355232146633147</v>
      </c>
      <c r="S61" s="117" t="str">
        <f t="shared" si="13"/>
        <v>-</v>
      </c>
      <c r="T61" s="93">
        <f t="shared" si="6"/>
        <v>4.324416483757982</v>
      </c>
      <c r="U61" s="117" t="str">
        <f t="shared" si="13"/>
        <v>-</v>
      </c>
      <c r="V61" s="49">
        <f t="shared" si="7"/>
        <v>13.120474468485057</v>
      </c>
      <c r="W61" s="36" t="str">
        <f t="shared" si="12"/>
        <v>-</v>
      </c>
    </row>
    <row r="62" spans="1:23" ht="12.75">
      <c r="A62" s="2">
        <v>39783</v>
      </c>
      <c r="B62" s="17">
        <v>0.6618055555555555</v>
      </c>
      <c r="C62" s="93">
        <v>1.291875</v>
      </c>
      <c r="D62" s="28">
        <v>-23.944836111111112</v>
      </c>
      <c r="E62" s="93">
        <v>1.2720277777777778</v>
      </c>
      <c r="F62" s="27">
        <v>-23.90641388888889</v>
      </c>
      <c r="G62" s="93">
        <v>1.3167305555555555</v>
      </c>
      <c r="H62" s="27">
        <v>-21.966713888888886</v>
      </c>
      <c r="I62" s="93">
        <f t="shared" si="0"/>
        <v>-0.01984722222222235</v>
      </c>
      <c r="J62" s="27">
        <f t="shared" si="1"/>
        <v>0.02485555555555541</v>
      </c>
      <c r="K62" s="28">
        <f t="shared" si="8"/>
        <v>0.04470277777777776</v>
      </c>
      <c r="L62" s="93">
        <f t="shared" si="2"/>
        <v>0.27482606677958227</v>
      </c>
      <c r="M62" s="35" t="str">
        <f t="shared" si="9"/>
        <v>-</v>
      </c>
      <c r="N62" s="27">
        <f t="shared" si="3"/>
        <v>2.007687553283164</v>
      </c>
      <c r="O62" s="35" t="str">
        <f t="shared" si="10"/>
        <v>-</v>
      </c>
      <c r="P62" s="27">
        <f t="shared" si="4"/>
        <v>2.0356125592985594</v>
      </c>
      <c r="Q62" s="36" t="str">
        <f t="shared" si="11"/>
        <v>-</v>
      </c>
      <c r="R62" s="9">
        <f t="shared" si="5"/>
        <v>2.0356125592985594</v>
      </c>
      <c r="S62" s="117" t="str">
        <f t="shared" si="13"/>
        <v>-</v>
      </c>
      <c r="T62" s="93">
        <f t="shared" si="6"/>
        <v>4.318126179361306</v>
      </c>
      <c r="U62" s="117" t="str">
        <f t="shared" si="13"/>
        <v>-</v>
      </c>
      <c r="V62" s="49">
        <f t="shared" si="7"/>
        <v>13.080262947786215</v>
      </c>
      <c r="W62" s="36" t="str">
        <f t="shared" si="12"/>
        <v>-</v>
      </c>
    </row>
    <row r="63" spans="1:23" ht="12.75">
      <c r="A63" s="2">
        <v>39783</v>
      </c>
      <c r="B63" s="17">
        <v>0.6625</v>
      </c>
      <c r="C63" s="93">
        <v>1.3081944444444444</v>
      </c>
      <c r="D63" s="28">
        <v>-23.94241388888889</v>
      </c>
      <c r="E63" s="93">
        <v>1.2886805555555554</v>
      </c>
      <c r="F63" s="27">
        <v>-23.906277777777778</v>
      </c>
      <c r="G63" s="93">
        <v>1.3334333333333332</v>
      </c>
      <c r="H63" s="27">
        <v>-21.966691666666666</v>
      </c>
      <c r="I63" s="93">
        <f t="shared" si="0"/>
        <v>-0.019513888888889053</v>
      </c>
      <c r="J63" s="27">
        <f t="shared" si="1"/>
        <v>0.02523888888888881</v>
      </c>
      <c r="K63" s="28">
        <f t="shared" si="8"/>
        <v>0.044752777777777863</v>
      </c>
      <c r="L63" s="93">
        <f t="shared" si="2"/>
        <v>0.2699884963513708</v>
      </c>
      <c r="M63" s="35" t="str">
        <f t="shared" si="9"/>
        <v>-</v>
      </c>
      <c r="N63" s="27">
        <f t="shared" si="3"/>
        <v>2.006236568588821</v>
      </c>
      <c r="O63" s="35" t="str">
        <f t="shared" si="10"/>
        <v>-</v>
      </c>
      <c r="P63" s="27">
        <f t="shared" si="4"/>
        <v>2.0357137669327563</v>
      </c>
      <c r="Q63" s="36" t="str">
        <f t="shared" si="11"/>
        <v>-</v>
      </c>
      <c r="R63" s="9">
        <f t="shared" si="5"/>
        <v>2.0357137669327563</v>
      </c>
      <c r="S63" s="117" t="str">
        <f t="shared" si="13"/>
        <v>-</v>
      </c>
      <c r="T63" s="93">
        <f t="shared" si="6"/>
        <v>4.311938831872948</v>
      </c>
      <c r="U63" s="117" t="str">
        <f t="shared" si="13"/>
        <v>-</v>
      </c>
      <c r="V63" s="49">
        <f t="shared" si="7"/>
        <v>13.040700639536364</v>
      </c>
      <c r="W63" s="36" t="str">
        <f t="shared" si="12"/>
        <v>-</v>
      </c>
    </row>
    <row r="64" spans="1:23" ht="12.75">
      <c r="A64" s="2">
        <v>39783</v>
      </c>
      <c r="B64" s="17">
        <v>0.6631944444444444</v>
      </c>
      <c r="C64" s="93">
        <v>1.3245111111111112</v>
      </c>
      <c r="D64" s="28">
        <v>-23.93998611111111</v>
      </c>
      <c r="E64" s="93">
        <v>1.3053361111111113</v>
      </c>
      <c r="F64" s="27">
        <v>-23.906138888888886</v>
      </c>
      <c r="G64" s="93">
        <v>1.3501361111111112</v>
      </c>
      <c r="H64" s="27">
        <v>-21.96666944444444</v>
      </c>
      <c r="I64" s="93">
        <f t="shared" si="0"/>
        <v>-0.019174999999999942</v>
      </c>
      <c r="J64" s="27">
        <f t="shared" si="1"/>
        <v>0.02562500000000001</v>
      </c>
      <c r="K64" s="28">
        <f t="shared" si="8"/>
        <v>0.04479999999999995</v>
      </c>
      <c r="L64" s="93">
        <f t="shared" si="2"/>
        <v>0.2650850769097449</v>
      </c>
      <c r="M64" s="35" t="str">
        <f t="shared" si="9"/>
        <v>-</v>
      </c>
      <c r="N64" s="27">
        <f t="shared" si="3"/>
        <v>2.0048027271844613</v>
      </c>
      <c r="O64" s="35" t="str">
        <f t="shared" si="10"/>
        <v>-</v>
      </c>
      <c r="P64" s="27">
        <f t="shared" si="4"/>
        <v>2.035800902813152</v>
      </c>
      <c r="Q64" s="36" t="str">
        <f t="shared" si="11"/>
        <v>-</v>
      </c>
      <c r="R64" s="9">
        <f t="shared" si="5"/>
        <v>2.035800902813152</v>
      </c>
      <c r="S64" s="117" t="str">
        <f t="shared" si="13"/>
        <v>-</v>
      </c>
      <c r="T64" s="93">
        <f t="shared" si="6"/>
        <v>4.3056887069073575</v>
      </c>
      <c r="U64" s="117" t="str">
        <f t="shared" si="13"/>
        <v>-</v>
      </c>
      <c r="V64" s="49">
        <f t="shared" si="7"/>
        <v>13.000850109181828</v>
      </c>
      <c r="W64" s="36" t="str">
        <f t="shared" si="12"/>
        <v>-</v>
      </c>
    </row>
    <row r="65" spans="1:23" ht="12.75">
      <c r="A65" s="2">
        <v>39783</v>
      </c>
      <c r="B65" s="17">
        <v>0.6638888888888889</v>
      </c>
      <c r="C65" s="93">
        <v>1.3408277777777777</v>
      </c>
      <c r="D65" s="28">
        <v>-23.937555555555555</v>
      </c>
      <c r="E65" s="93">
        <v>1.3219888888888889</v>
      </c>
      <c r="F65" s="27">
        <v>-23.906002777777775</v>
      </c>
      <c r="G65" s="93">
        <v>1.366838888888889</v>
      </c>
      <c r="H65" s="27">
        <v>-21.96664722222222</v>
      </c>
      <c r="I65" s="93">
        <f t="shared" si="0"/>
        <v>-0.01883888888888885</v>
      </c>
      <c r="J65" s="27">
        <f t="shared" si="1"/>
        <v>0.026011111111111207</v>
      </c>
      <c r="K65" s="28">
        <f t="shared" si="8"/>
        <v>0.044850000000000056</v>
      </c>
      <c r="L65" s="93">
        <f t="shared" si="2"/>
        <v>0.2602293132732739</v>
      </c>
      <c r="M65" s="35" t="str">
        <f t="shared" si="9"/>
        <v>-</v>
      </c>
      <c r="N65" s="27">
        <f t="shared" si="3"/>
        <v>2.003382245545072</v>
      </c>
      <c r="O65" s="35" t="str">
        <f t="shared" si="10"/>
        <v>-</v>
      </c>
      <c r="P65" s="27">
        <f t="shared" si="4"/>
        <v>2.035902570535957</v>
      </c>
      <c r="Q65" s="36" t="str">
        <f t="shared" si="11"/>
        <v>-</v>
      </c>
      <c r="R65" s="9">
        <f t="shared" si="5"/>
        <v>2.035902570535957</v>
      </c>
      <c r="S65" s="117" t="str">
        <f t="shared" si="13"/>
        <v>-</v>
      </c>
      <c r="T65" s="93">
        <f t="shared" si="6"/>
        <v>4.299514129354303</v>
      </c>
      <c r="U65" s="117" t="str">
        <f t="shared" si="13"/>
        <v>-</v>
      </c>
      <c r="V65" s="49">
        <f t="shared" si="7"/>
        <v>12.96148876459101</v>
      </c>
      <c r="W65" s="36" t="str">
        <f t="shared" si="12"/>
        <v>-</v>
      </c>
    </row>
    <row r="66" spans="1:23" ht="12.75">
      <c r="A66" s="2">
        <v>39783</v>
      </c>
      <c r="B66" s="17">
        <v>0.6645833333333333</v>
      </c>
      <c r="C66" s="93">
        <v>1.3571472222222223</v>
      </c>
      <c r="D66" s="28">
        <v>-23.935116666666666</v>
      </c>
      <c r="E66" s="93">
        <v>1.3386444444444443</v>
      </c>
      <c r="F66" s="27">
        <v>-23.905866666666665</v>
      </c>
      <c r="G66" s="93">
        <v>1.3835388888888889</v>
      </c>
      <c r="H66" s="27">
        <v>-21.966625</v>
      </c>
      <c r="I66" s="93">
        <f t="shared" si="0"/>
        <v>-0.01850277777777798</v>
      </c>
      <c r="J66" s="27">
        <f t="shared" si="1"/>
        <v>0.02639166666666659</v>
      </c>
      <c r="K66" s="28">
        <f t="shared" si="8"/>
        <v>0.04489444444444457</v>
      </c>
      <c r="L66" s="93">
        <f t="shared" si="2"/>
        <v>0.2553838715243574</v>
      </c>
      <c r="M66" s="35" t="str">
        <f t="shared" si="9"/>
        <v>-</v>
      </c>
      <c r="N66" s="27">
        <f t="shared" si="3"/>
        <v>2.001955729405063</v>
      </c>
      <c r="O66" s="35" t="str">
        <f t="shared" si="10"/>
        <v>-</v>
      </c>
      <c r="P66" s="27">
        <f t="shared" si="4"/>
        <v>2.0359810994315812</v>
      </c>
      <c r="Q66" s="36" t="str">
        <f t="shared" si="11"/>
        <v>-</v>
      </c>
      <c r="R66" s="9">
        <f t="shared" si="5"/>
        <v>2.0359810994315812</v>
      </c>
      <c r="S66" s="117" t="str">
        <f t="shared" si="13"/>
        <v>-</v>
      </c>
      <c r="T66" s="93">
        <f t="shared" si="6"/>
        <v>4.293320700361002</v>
      </c>
      <c r="U66" s="117" t="str">
        <f t="shared" si="13"/>
        <v>-</v>
      </c>
      <c r="V66" s="49">
        <f t="shared" si="7"/>
        <v>12.922084766356553</v>
      </c>
      <c r="W66" s="36" t="str">
        <f t="shared" si="12"/>
        <v>-</v>
      </c>
    </row>
    <row r="67" spans="1:23" ht="12.75">
      <c r="A67" s="2">
        <v>39783</v>
      </c>
      <c r="B67" s="17">
        <v>0.6652777777777777</v>
      </c>
      <c r="C67" s="93">
        <v>1.3734638888888888</v>
      </c>
      <c r="D67" s="28">
        <v>-23.932675</v>
      </c>
      <c r="E67" s="93">
        <v>1.3552972222222224</v>
      </c>
      <c r="F67" s="27">
        <v>-23.905727777777777</v>
      </c>
      <c r="G67" s="93">
        <v>1.4002416666666666</v>
      </c>
      <c r="H67" s="27">
        <v>-21.966602777777776</v>
      </c>
      <c r="I67" s="93">
        <f t="shared" si="0"/>
        <v>-0.018166666666666442</v>
      </c>
      <c r="J67" s="27">
        <f t="shared" si="1"/>
        <v>0.02677777777777779</v>
      </c>
      <c r="K67" s="28">
        <f t="shared" si="8"/>
        <v>0.04494444444444423</v>
      </c>
      <c r="L67" s="93">
        <f t="shared" si="2"/>
        <v>0.2505504779347603</v>
      </c>
      <c r="M67" s="35" t="str">
        <f t="shared" si="9"/>
        <v>-</v>
      </c>
      <c r="N67" s="27">
        <f t="shared" si="3"/>
        <v>2.0005564151160486</v>
      </c>
      <c r="O67" s="35" t="str">
        <f t="shared" si="10"/>
        <v>-</v>
      </c>
      <c r="P67" s="27">
        <f t="shared" si="4"/>
        <v>2.036080570859665</v>
      </c>
      <c r="Q67" s="36" t="str">
        <f t="shared" si="11"/>
        <v>-</v>
      </c>
      <c r="R67" s="9">
        <f t="shared" si="5"/>
        <v>2.036080570859665</v>
      </c>
      <c r="S67" s="117" t="str">
        <f t="shared" si="13"/>
        <v>-</v>
      </c>
      <c r="T67" s="93">
        <f t="shared" si="6"/>
        <v>4.287187463910474</v>
      </c>
      <c r="U67" s="117" t="str">
        <f t="shared" si="13"/>
        <v>-</v>
      </c>
      <c r="V67" s="49">
        <f t="shared" si="7"/>
        <v>12.883083607233594</v>
      </c>
      <c r="W67" s="36" t="str">
        <f t="shared" si="12"/>
        <v>-</v>
      </c>
    </row>
    <row r="68" spans="1:23" ht="12.75">
      <c r="A68" s="2">
        <v>39783</v>
      </c>
      <c r="B68" s="17">
        <v>0.6659722222222222</v>
      </c>
      <c r="C68" s="93">
        <v>1.3897805555555556</v>
      </c>
      <c r="D68" s="28">
        <v>-23.93022777777778</v>
      </c>
      <c r="E68" s="93">
        <v>1.3719527777777778</v>
      </c>
      <c r="F68" s="27">
        <v>-23.905591666666666</v>
      </c>
      <c r="G68" s="93">
        <v>1.4169444444444446</v>
      </c>
      <c r="H68" s="27">
        <v>-21.966580555555556</v>
      </c>
      <c r="I68" s="93">
        <f t="shared" si="0"/>
        <v>-0.017827777777777776</v>
      </c>
      <c r="J68" s="27">
        <f t="shared" si="1"/>
        <v>0.027163888888888987</v>
      </c>
      <c r="K68" s="28">
        <f t="shared" si="8"/>
        <v>0.04499166666666676</v>
      </c>
      <c r="L68" s="93">
        <f t="shared" si="2"/>
        <v>0.245691113138482</v>
      </c>
      <c r="M68" s="35" t="str">
        <f t="shared" si="9"/>
        <v>-</v>
      </c>
      <c r="N68" s="27">
        <f t="shared" si="3"/>
        <v>1.9991678562040267</v>
      </c>
      <c r="O68" s="35" t="str">
        <f t="shared" si="10"/>
        <v>-</v>
      </c>
      <c r="P68" s="27">
        <f t="shared" si="4"/>
        <v>2.0361712107456396</v>
      </c>
      <c r="Q68" s="36" t="str">
        <f t="shared" si="11"/>
        <v>-</v>
      </c>
      <c r="R68" s="9">
        <f t="shared" si="5"/>
        <v>2.0361712107456396</v>
      </c>
      <c r="S68" s="117" t="str">
        <f t="shared" si="13"/>
        <v>-</v>
      </c>
      <c r="T68" s="93">
        <f t="shared" si="6"/>
        <v>4.281030180088148</v>
      </c>
      <c r="U68" s="117" t="str">
        <f t="shared" si="13"/>
        <v>-</v>
      </c>
      <c r="V68" s="49">
        <f t="shared" si="7"/>
        <v>12.844009237494902</v>
      </c>
      <c r="W68" s="36" t="str">
        <f t="shared" si="12"/>
        <v>-</v>
      </c>
    </row>
    <row r="69" spans="1:23" ht="12.75">
      <c r="A69" s="2">
        <v>39783</v>
      </c>
      <c r="B69" s="17">
        <v>0.6666666666666666</v>
      </c>
      <c r="C69" s="93">
        <v>1.406097222222222</v>
      </c>
      <c r="D69" s="28">
        <v>-23.92777777777778</v>
      </c>
      <c r="E69" s="93">
        <v>1.3886055555555554</v>
      </c>
      <c r="F69" s="27">
        <v>-23.905455555555555</v>
      </c>
      <c r="G69" s="93">
        <v>1.4336472222222223</v>
      </c>
      <c r="H69" s="27">
        <v>-21.96655833333333</v>
      </c>
      <c r="I69" s="93">
        <f t="shared" si="0"/>
        <v>-0.017491666666666683</v>
      </c>
      <c r="J69" s="27">
        <f t="shared" si="1"/>
        <v>0.027550000000000185</v>
      </c>
      <c r="K69" s="28">
        <f t="shared" si="8"/>
        <v>0.04504166666666687</v>
      </c>
      <c r="L69" s="93">
        <f t="shared" si="2"/>
        <v>0.24088301753688207</v>
      </c>
      <c r="M69" s="35" t="str">
        <f t="shared" si="9"/>
        <v>-</v>
      </c>
      <c r="N69" s="27">
        <f t="shared" si="3"/>
        <v>1.9977928224070158</v>
      </c>
      <c r="O69" s="35" t="str">
        <f t="shared" si="10"/>
        <v>-</v>
      </c>
      <c r="P69" s="27">
        <f t="shared" si="4"/>
        <v>2.036273785533951</v>
      </c>
      <c r="Q69" s="36" t="str">
        <f t="shared" si="11"/>
        <v>-</v>
      </c>
      <c r="R69" s="9">
        <f t="shared" si="5"/>
        <v>2.036273785533951</v>
      </c>
      <c r="S69" s="117" t="str">
        <f t="shared" si="13"/>
        <v>-</v>
      </c>
      <c r="T69" s="93">
        <f t="shared" si="6"/>
        <v>4.2749496254778485</v>
      </c>
      <c r="U69" s="117" t="str">
        <f t="shared" si="13"/>
        <v>-</v>
      </c>
      <c r="V69" s="49">
        <f t="shared" si="7"/>
        <v>12.80543103363565</v>
      </c>
      <c r="W69" s="36" t="str">
        <f t="shared" si="12"/>
        <v>-</v>
      </c>
    </row>
    <row r="70" spans="1:23" ht="12.75">
      <c r="A70" s="2">
        <v>39783</v>
      </c>
      <c r="B70" s="17">
        <v>0.6673611111111111</v>
      </c>
      <c r="C70" s="93">
        <v>1.4224138888888889</v>
      </c>
      <c r="D70" s="28">
        <v>-23.925322222222224</v>
      </c>
      <c r="E70" s="93">
        <v>1.405261111111111</v>
      </c>
      <c r="F70" s="27">
        <v>-23.905316666666664</v>
      </c>
      <c r="G70" s="93">
        <v>1.45035</v>
      </c>
      <c r="H70" s="27">
        <v>-21.96653611111111</v>
      </c>
      <c r="I70" s="93">
        <f t="shared" si="0"/>
        <v>-0.017152777777777795</v>
      </c>
      <c r="J70" s="27">
        <f t="shared" si="1"/>
        <v>0.02793611111111116</v>
      </c>
      <c r="K70" s="28">
        <f t="shared" si="8"/>
        <v>0.045088888888888956</v>
      </c>
      <c r="L70" s="93">
        <f t="shared" si="2"/>
        <v>0.23605128214651594</v>
      </c>
      <c r="M70" s="35" t="str">
        <f t="shared" si="9"/>
        <v>-</v>
      </c>
      <c r="N70" s="27">
        <f t="shared" si="3"/>
        <v>1.9964286280379386</v>
      </c>
      <c r="O70" s="35" t="str">
        <f t="shared" si="10"/>
        <v>-</v>
      </c>
      <c r="P70" s="27">
        <f t="shared" si="4"/>
        <v>2.03636221800825</v>
      </c>
      <c r="Q70" s="36" t="str">
        <f t="shared" si="11"/>
        <v>-</v>
      </c>
      <c r="R70" s="9">
        <f t="shared" si="5"/>
        <v>2.03636221800825</v>
      </c>
      <c r="S70" s="117" t="str">
        <f t="shared" si="13"/>
        <v>-</v>
      </c>
      <c r="T70" s="93">
        <f t="shared" si="6"/>
        <v>4.268842128192705</v>
      </c>
      <c r="U70" s="117" t="str">
        <f t="shared" si="13"/>
        <v>-</v>
      </c>
      <c r="V70" s="49">
        <f t="shared" si="7"/>
        <v>12.766768989380221</v>
      </c>
      <c r="W70" s="36" t="str">
        <f t="shared" si="12"/>
        <v>-</v>
      </c>
    </row>
    <row r="71" spans="1:23" ht="12.75">
      <c r="A71" s="2">
        <v>39783</v>
      </c>
      <c r="B71" s="17">
        <v>0.6680555555555556</v>
      </c>
      <c r="C71" s="93">
        <v>1.4387277777777778</v>
      </c>
      <c r="D71" s="28">
        <v>-23.92286111111111</v>
      </c>
      <c r="E71" s="93">
        <v>1.421913888888889</v>
      </c>
      <c r="F71" s="27">
        <v>-23.905180555555553</v>
      </c>
      <c r="G71" s="93">
        <v>1.467052777777778</v>
      </c>
      <c r="H71" s="27">
        <v>-21.966513888888887</v>
      </c>
      <c r="I71" s="93">
        <f t="shared" si="0"/>
        <v>-0.016813888888888906</v>
      </c>
      <c r="J71" s="27">
        <f t="shared" si="1"/>
        <v>0.028325000000000156</v>
      </c>
      <c r="K71" s="28">
        <f t="shared" si="8"/>
        <v>0.04513888888888906</v>
      </c>
      <c r="L71" s="93">
        <f t="shared" si="2"/>
        <v>0.23123435578265306</v>
      </c>
      <c r="M71" s="35" t="str">
        <f t="shared" si="9"/>
        <v>-</v>
      </c>
      <c r="N71" s="27">
        <f t="shared" si="3"/>
        <v>1.9950828399217546</v>
      </c>
      <c r="O71" s="35" t="str">
        <f t="shared" si="10"/>
        <v>-</v>
      </c>
      <c r="P71" s="27">
        <f t="shared" si="4"/>
        <v>2.0364652525069125</v>
      </c>
      <c r="Q71" s="36" t="str">
        <f t="shared" si="11"/>
        <v>-</v>
      </c>
      <c r="R71" s="9">
        <f t="shared" si="5"/>
        <v>2.0364652525069125</v>
      </c>
      <c r="S71" s="117" t="str">
        <f t="shared" si="13"/>
        <v>-</v>
      </c>
      <c r="T71" s="93">
        <f t="shared" si="6"/>
        <v>4.26278244821132</v>
      </c>
      <c r="U71" s="117" t="str">
        <f t="shared" si="13"/>
        <v>-</v>
      </c>
      <c r="V71" s="49">
        <f t="shared" si="7"/>
        <v>12.728432206374807</v>
      </c>
      <c r="W71" s="36" t="str">
        <f t="shared" si="12"/>
        <v>-</v>
      </c>
    </row>
    <row r="72" spans="1:23" ht="12.75">
      <c r="A72" s="2">
        <v>39783</v>
      </c>
      <c r="B72" s="17">
        <v>0.66875</v>
      </c>
      <c r="C72" s="93">
        <v>1.4550444444444444</v>
      </c>
      <c r="D72" s="28">
        <v>-23.920394444444447</v>
      </c>
      <c r="E72" s="93">
        <v>1.4385694444444446</v>
      </c>
      <c r="F72" s="27">
        <v>-23.905044444444442</v>
      </c>
      <c r="G72" s="93">
        <v>1.4837555555555557</v>
      </c>
      <c r="H72" s="27">
        <v>-21.966491666666666</v>
      </c>
      <c r="I72" s="93">
        <f t="shared" si="0"/>
        <v>-0.016474999999999795</v>
      </c>
      <c r="J72" s="27">
        <f t="shared" si="1"/>
        <v>0.028711111111111354</v>
      </c>
      <c r="K72" s="28">
        <f t="shared" si="8"/>
        <v>0.04518611111111115</v>
      </c>
      <c r="L72" s="93">
        <f t="shared" si="2"/>
        <v>0.22643363642033135</v>
      </c>
      <c r="M72" s="35" t="str">
        <f t="shared" si="9"/>
        <v>-</v>
      </c>
      <c r="N72" s="27">
        <f t="shared" si="3"/>
        <v>1.9937405626915672</v>
      </c>
      <c r="O72" s="35" t="str">
        <f t="shared" si="10"/>
        <v>-</v>
      </c>
      <c r="P72" s="27">
        <f t="shared" si="4"/>
        <v>2.0365567630742345</v>
      </c>
      <c r="Q72" s="36" t="str">
        <f t="shared" si="11"/>
        <v>-</v>
      </c>
      <c r="R72" s="9">
        <f t="shared" si="5"/>
        <v>2.0365567630742345</v>
      </c>
      <c r="S72" s="117" t="str">
        <f t="shared" si="13"/>
        <v>-</v>
      </c>
      <c r="T72" s="93">
        <f t="shared" si="6"/>
        <v>4.256730962186133</v>
      </c>
      <c r="U72" s="117" t="str">
        <f t="shared" si="13"/>
        <v>-</v>
      </c>
      <c r="V72" s="49">
        <f t="shared" si="7"/>
        <v>12.690206200425438</v>
      </c>
      <c r="W72" s="36" t="str">
        <f t="shared" si="12"/>
        <v>-</v>
      </c>
    </row>
    <row r="73" spans="1:23" ht="12.75">
      <c r="A73" s="2">
        <v>39783</v>
      </c>
      <c r="B73" s="17">
        <v>0.6694444444444444</v>
      </c>
      <c r="C73" s="93">
        <v>1.4713583333333335</v>
      </c>
      <c r="D73" s="28">
        <v>-23.917925</v>
      </c>
      <c r="E73" s="93">
        <v>1.4552222222222222</v>
      </c>
      <c r="F73" s="27">
        <v>-23.904905555555555</v>
      </c>
      <c r="G73" s="93">
        <v>1.5004583333333332</v>
      </c>
      <c r="H73" s="27">
        <v>-21.966469444444442</v>
      </c>
      <c r="I73" s="93">
        <f aca="true" t="shared" si="14" ref="I73:I136">E73-C73</f>
        <v>-0.01613611111111135</v>
      </c>
      <c r="J73" s="27">
        <f aca="true" t="shared" si="15" ref="J73:J136">G73-C73</f>
        <v>0.02909999999999968</v>
      </c>
      <c r="K73" s="28">
        <f t="shared" si="8"/>
        <v>0.04523611111111103</v>
      </c>
      <c r="L73" s="93">
        <f aca="true" t="shared" si="16" ref="L73:L136">DEGREES(ACOS(SIN(RADIANS(D73))*SIN(RADIANS(F73))+COS(RADIANS(D73))*COS(RADIANS(F73))*COS(15*(RADIANS(C73-E73)))))</f>
        <v>0.22165068393742984</v>
      </c>
      <c r="M73" s="35" t="str">
        <f t="shared" si="9"/>
        <v>-</v>
      </c>
      <c r="N73" s="27">
        <f aca="true" t="shared" si="17" ref="N73:N136">DEGREES(ACOS(SIN(RADIANS(D73))*SIN(RADIANS(H73))+COS(RADIANS(D73))*COS(RADIANS(H73))*COS(15*(RADIANS(C73-G73)))))</f>
        <v>1.9924197150659555</v>
      </c>
      <c r="O73" s="35" t="str">
        <f t="shared" si="10"/>
        <v>-</v>
      </c>
      <c r="P73" s="27">
        <f aca="true" t="shared" si="18" ref="P73:P136">DEGREES(ACOS(SIN(RADIANS(F73))*SIN(RADIANS(H73))+COS(RADIANS(F73))*COS(RADIANS(H73))*COS(15*RADIANS(G73-E73))))</f>
        <v>2.0366576150534255</v>
      </c>
      <c r="Q73" s="36" t="str">
        <f t="shared" si="11"/>
        <v>-</v>
      </c>
      <c r="R73" s="9">
        <f aca="true" t="shared" si="19" ref="R73:R136">MAX(L73,N73,P73)</f>
        <v>2.0366576150534255</v>
      </c>
      <c r="S73" s="117" t="str">
        <f t="shared" si="13"/>
        <v>-</v>
      </c>
      <c r="T73" s="93">
        <f aca="true" t="shared" si="20" ref="T73:T136">L73+N73+P73</f>
        <v>4.250728014056811</v>
      </c>
      <c r="U73" s="117" t="str">
        <f t="shared" si="13"/>
        <v>-</v>
      </c>
      <c r="V73" s="49">
        <f aca="true" t="shared" si="21" ref="V73:V136">SQRT(T73*(T73-L73)*(T73-J73)*(T73-P73))</f>
        <v>12.652319619894204</v>
      </c>
      <c r="W73" s="36" t="str">
        <f t="shared" si="12"/>
        <v>-</v>
      </c>
    </row>
    <row r="74" spans="1:23" ht="12.75">
      <c r="A74" s="2">
        <v>39783</v>
      </c>
      <c r="B74" s="17">
        <v>0.6701388888888888</v>
      </c>
      <c r="C74" s="93">
        <v>1.487675</v>
      </c>
      <c r="D74" s="28">
        <v>-23.91545</v>
      </c>
      <c r="E74" s="93">
        <v>1.4718777777777778</v>
      </c>
      <c r="F74" s="27">
        <v>-23.904769444444444</v>
      </c>
      <c r="G74" s="93">
        <v>1.5171583333333332</v>
      </c>
      <c r="H74" s="27">
        <v>-21.96644722222222</v>
      </c>
      <c r="I74" s="93">
        <f t="shared" si="14"/>
        <v>-0.01579722222222224</v>
      </c>
      <c r="J74" s="27">
        <f t="shared" si="15"/>
        <v>0.029483333333333084</v>
      </c>
      <c r="K74" s="28">
        <f aca="true" t="shared" si="22" ref="K74:K137">G74-E74</f>
        <v>0.045280555555555324</v>
      </c>
      <c r="L74" s="93">
        <f t="shared" si="16"/>
        <v>0.21688626634504463</v>
      </c>
      <c r="M74" s="35" t="str">
        <f aca="true" t="shared" si="23" ref="M74:M137">IF(AND(L74&lt;L73,L74&lt;L75),"Min","-")</f>
        <v>-</v>
      </c>
      <c r="N74" s="27">
        <f t="shared" si="17"/>
        <v>1.9910943979235254</v>
      </c>
      <c r="O74" s="35" t="str">
        <f aca="true" t="shared" si="24" ref="O74:O137">IF(AND(N74&lt;N73,N74&lt;N75),"Min","-")</f>
        <v>-</v>
      </c>
      <c r="P74" s="27">
        <f t="shared" si="18"/>
        <v>2.036737777555545</v>
      </c>
      <c r="Q74" s="36" t="str">
        <f aca="true" t="shared" si="25" ref="Q74:Q137">IF(AND(P74&lt;P73,P74&lt;P75),"Min","-")</f>
        <v>-</v>
      </c>
      <c r="R74" s="9">
        <f t="shared" si="19"/>
        <v>2.036737777555545</v>
      </c>
      <c r="S74" s="117" t="str">
        <f t="shared" si="13"/>
        <v>-</v>
      </c>
      <c r="T74" s="93">
        <f t="shared" si="20"/>
        <v>4.244718441824115</v>
      </c>
      <c r="U74" s="117" t="str">
        <f t="shared" si="13"/>
        <v>-</v>
      </c>
      <c r="V74" s="49">
        <f t="shared" si="21"/>
        <v>12.614459938332033</v>
      </c>
      <c r="W74" s="36" t="str">
        <f aca="true" t="shared" si="26" ref="W74:W137">IF(AND(V74&lt;V73,V74&lt;V75),"Min","-")</f>
        <v>-</v>
      </c>
    </row>
    <row r="75" spans="1:23" ht="12.75">
      <c r="A75" s="2">
        <v>39783</v>
      </c>
      <c r="B75" s="17">
        <v>0.6708333333333334</v>
      </c>
      <c r="C75" s="93">
        <v>1.5039888888888888</v>
      </c>
      <c r="D75" s="28">
        <v>-23.912969444444443</v>
      </c>
      <c r="E75" s="93">
        <v>1.4885305555555557</v>
      </c>
      <c r="F75" s="27">
        <v>-23.904633333333333</v>
      </c>
      <c r="G75" s="93">
        <v>1.533861111111111</v>
      </c>
      <c r="H75" s="27">
        <v>-21.966425</v>
      </c>
      <c r="I75" s="93">
        <f t="shared" si="14"/>
        <v>-0.01545833333333313</v>
      </c>
      <c r="J75" s="27">
        <f t="shared" si="15"/>
        <v>0.029872222222222078</v>
      </c>
      <c r="K75" s="28">
        <f t="shared" si="22"/>
        <v>0.04533055555555521</v>
      </c>
      <c r="L75" s="93">
        <f t="shared" si="16"/>
        <v>0.21214202537247673</v>
      </c>
      <c r="M75" s="35" t="str">
        <f t="shared" si="23"/>
        <v>-</v>
      </c>
      <c r="N75" s="27">
        <f t="shared" si="17"/>
        <v>1.989795830062949</v>
      </c>
      <c r="O75" s="35" t="str">
        <f t="shared" si="24"/>
        <v>-</v>
      </c>
      <c r="P75" s="27">
        <f t="shared" si="18"/>
        <v>2.0368417183708845</v>
      </c>
      <c r="Q75" s="36" t="str">
        <f t="shared" si="25"/>
        <v>-</v>
      </c>
      <c r="R75" s="9">
        <f t="shared" si="19"/>
        <v>2.0368417183708845</v>
      </c>
      <c r="S75" s="117" t="str">
        <f aca="true" t="shared" si="27" ref="S75:U138">IF(AND(R75&lt;R74,R75&lt;R76),"Min","-")</f>
        <v>-</v>
      </c>
      <c r="T75" s="93">
        <f t="shared" si="20"/>
        <v>4.23877957380631</v>
      </c>
      <c r="U75" s="117" t="str">
        <f t="shared" si="27"/>
        <v>-</v>
      </c>
      <c r="V75" s="49">
        <f t="shared" si="21"/>
        <v>12.577053196891812</v>
      </c>
      <c r="W75" s="36" t="str">
        <f t="shared" si="26"/>
        <v>-</v>
      </c>
    </row>
    <row r="76" spans="1:23" ht="12.75">
      <c r="A76" s="2">
        <v>39783</v>
      </c>
      <c r="B76" s="17">
        <v>0.6715277777777778</v>
      </c>
      <c r="C76" s="93">
        <v>1.5203027777777778</v>
      </c>
      <c r="D76" s="28">
        <v>-23.91048611111111</v>
      </c>
      <c r="E76" s="93">
        <v>1.5051861111111111</v>
      </c>
      <c r="F76" s="27">
        <v>-23.904494444444442</v>
      </c>
      <c r="G76" s="93">
        <v>1.5505638888888889</v>
      </c>
      <c r="H76" s="27">
        <v>-21.966402777777777</v>
      </c>
      <c r="I76" s="93">
        <f t="shared" si="14"/>
        <v>-0.015116666666666667</v>
      </c>
      <c r="J76" s="27">
        <f t="shared" si="15"/>
        <v>0.030261111111111072</v>
      </c>
      <c r="K76" s="28">
        <f t="shared" si="22"/>
        <v>0.04537777777777774</v>
      </c>
      <c r="L76" s="93">
        <f t="shared" si="16"/>
        <v>0.20738162422687006</v>
      </c>
      <c r="M76" s="35" t="str">
        <f t="shared" si="23"/>
        <v>-</v>
      </c>
      <c r="N76" s="27">
        <f t="shared" si="17"/>
        <v>1.9885112909937122</v>
      </c>
      <c r="O76" s="35" t="str">
        <f t="shared" si="24"/>
        <v>-</v>
      </c>
      <c r="P76" s="27">
        <f t="shared" si="18"/>
        <v>2.0369314464045156</v>
      </c>
      <c r="Q76" s="36" t="str">
        <f t="shared" si="25"/>
        <v>-</v>
      </c>
      <c r="R76" s="9">
        <f t="shared" si="19"/>
        <v>2.0369314464045156</v>
      </c>
      <c r="S76" s="117" t="str">
        <f t="shared" si="27"/>
        <v>-</v>
      </c>
      <c r="T76" s="93">
        <f t="shared" si="20"/>
        <v>4.232824361625098</v>
      </c>
      <c r="U76" s="117" t="str">
        <f t="shared" si="27"/>
        <v>-</v>
      </c>
      <c r="V76" s="49">
        <f t="shared" si="21"/>
        <v>12.539628163690663</v>
      </c>
      <c r="W76" s="36" t="str">
        <f t="shared" si="26"/>
        <v>-</v>
      </c>
    </row>
    <row r="77" spans="1:23" ht="12.75">
      <c r="A77" s="2">
        <v>39783</v>
      </c>
      <c r="B77" s="17">
        <v>0.6722222222222222</v>
      </c>
      <c r="C77" s="93">
        <v>1.5366166666666665</v>
      </c>
      <c r="D77" s="28">
        <v>-23.90799722222222</v>
      </c>
      <c r="E77" s="93">
        <v>1.5218388888888887</v>
      </c>
      <c r="F77" s="27">
        <v>-23.90435833333333</v>
      </c>
      <c r="G77" s="93">
        <v>1.5672666666666666</v>
      </c>
      <c r="H77" s="27">
        <v>-21.966377777777776</v>
      </c>
      <c r="I77" s="93">
        <f t="shared" si="14"/>
        <v>-0.014777777777777779</v>
      </c>
      <c r="J77" s="27">
        <f t="shared" si="15"/>
        <v>0.030650000000000066</v>
      </c>
      <c r="K77" s="28">
        <f t="shared" si="22"/>
        <v>0.045427777777777845</v>
      </c>
      <c r="L77" s="93">
        <f t="shared" si="16"/>
        <v>0.20268258987473675</v>
      </c>
      <c r="M77" s="35" t="str">
        <f t="shared" si="23"/>
        <v>-</v>
      </c>
      <c r="N77" s="27">
        <f t="shared" si="17"/>
        <v>1.9872408209778716</v>
      </c>
      <c r="O77" s="35" t="str">
        <f t="shared" si="24"/>
        <v>-</v>
      </c>
      <c r="P77" s="27">
        <f t="shared" si="18"/>
        <v>2.0370384911888917</v>
      </c>
      <c r="Q77" s="36" t="str">
        <f t="shared" si="25"/>
        <v>-</v>
      </c>
      <c r="R77" s="9">
        <f t="shared" si="19"/>
        <v>2.0370384911888917</v>
      </c>
      <c r="S77" s="117" t="str">
        <f t="shared" si="27"/>
        <v>-</v>
      </c>
      <c r="T77" s="93">
        <f t="shared" si="20"/>
        <v>4.2269619020415</v>
      </c>
      <c r="U77" s="117" t="str">
        <f t="shared" si="27"/>
        <v>-</v>
      </c>
      <c r="V77" s="49">
        <f t="shared" si="21"/>
        <v>12.502779395492272</v>
      </c>
      <c r="W77" s="36" t="str">
        <f t="shared" si="26"/>
        <v>-</v>
      </c>
    </row>
    <row r="78" spans="1:23" ht="12.75">
      <c r="A78" s="2">
        <v>39783</v>
      </c>
      <c r="B78" s="17">
        <v>0.6729166666666666</v>
      </c>
      <c r="C78" s="93">
        <v>1.5529305555555557</v>
      </c>
      <c r="D78" s="28">
        <v>-23.905502777777777</v>
      </c>
      <c r="E78" s="93">
        <v>1.5384916666666666</v>
      </c>
      <c r="F78" s="27">
        <v>-23.904219444444443</v>
      </c>
      <c r="G78" s="93">
        <v>1.5839694444444445</v>
      </c>
      <c r="H78" s="27">
        <v>-21.966355555555555</v>
      </c>
      <c r="I78" s="93">
        <f t="shared" si="14"/>
        <v>-0.014438888888889112</v>
      </c>
      <c r="J78" s="27">
        <f t="shared" si="15"/>
        <v>0.031038888888888838</v>
      </c>
      <c r="K78" s="28">
        <f t="shared" si="22"/>
        <v>0.04547777777777795</v>
      </c>
      <c r="L78" s="93">
        <f t="shared" si="16"/>
        <v>0.19800886321344244</v>
      </c>
      <c r="M78" s="35" t="str">
        <f t="shared" si="23"/>
        <v>-</v>
      </c>
      <c r="N78" s="27">
        <f t="shared" si="17"/>
        <v>1.9859790319765915</v>
      </c>
      <c r="O78" s="35" t="str">
        <f t="shared" si="24"/>
        <v>-</v>
      </c>
      <c r="P78" s="27">
        <f t="shared" si="18"/>
        <v>2.037140486340272</v>
      </c>
      <c r="Q78" s="36" t="str">
        <f t="shared" si="25"/>
        <v>-</v>
      </c>
      <c r="R78" s="9">
        <f t="shared" si="19"/>
        <v>2.037140486340272</v>
      </c>
      <c r="S78" s="117" t="str">
        <f t="shared" si="27"/>
        <v>-</v>
      </c>
      <c r="T78" s="93">
        <f t="shared" si="20"/>
        <v>4.221128381530306</v>
      </c>
      <c r="U78" s="117" t="str">
        <f t="shared" si="27"/>
        <v>-</v>
      </c>
      <c r="V78" s="49">
        <f t="shared" si="21"/>
        <v>12.466154663532876</v>
      </c>
      <c r="W78" s="36" t="str">
        <f t="shared" si="26"/>
        <v>-</v>
      </c>
    </row>
    <row r="79" spans="1:23" ht="12.75">
      <c r="A79" s="2">
        <v>39783</v>
      </c>
      <c r="B79" s="17">
        <v>0.6736111111111112</v>
      </c>
      <c r="C79" s="93">
        <v>1.5692444444444444</v>
      </c>
      <c r="D79" s="28">
        <v>-23.903002777777775</v>
      </c>
      <c r="E79" s="93">
        <v>1.5551472222222222</v>
      </c>
      <c r="F79" s="27">
        <v>-23.904083333333332</v>
      </c>
      <c r="G79" s="93">
        <v>1.6006722222222223</v>
      </c>
      <c r="H79" s="27">
        <v>-21.96633333333333</v>
      </c>
      <c r="I79" s="93">
        <f t="shared" si="14"/>
        <v>-0.014097222222222205</v>
      </c>
      <c r="J79" s="27">
        <f t="shared" si="15"/>
        <v>0.03142777777777783</v>
      </c>
      <c r="K79" s="28">
        <f t="shared" si="22"/>
        <v>0.04552500000000004</v>
      </c>
      <c r="L79" s="93">
        <f t="shared" si="16"/>
        <v>0.1933243213518733</v>
      </c>
      <c r="M79" s="35" t="str">
        <f t="shared" si="23"/>
        <v>-</v>
      </c>
      <c r="N79" s="27">
        <f t="shared" si="17"/>
        <v>1.9847286840525917</v>
      </c>
      <c r="O79" s="35" t="str">
        <f t="shared" si="24"/>
        <v>-</v>
      </c>
      <c r="P79" s="27">
        <f t="shared" si="18"/>
        <v>2.037233513642572</v>
      </c>
      <c r="Q79" s="36" t="str">
        <f t="shared" si="25"/>
        <v>-</v>
      </c>
      <c r="R79" s="9">
        <f t="shared" si="19"/>
        <v>2.037233513642572</v>
      </c>
      <c r="S79" s="117" t="str">
        <f t="shared" si="27"/>
        <v>-</v>
      </c>
      <c r="T79" s="93">
        <f t="shared" si="20"/>
        <v>4.215286519047037</v>
      </c>
      <c r="U79" s="117" t="str">
        <f t="shared" si="27"/>
        <v>-</v>
      </c>
      <c r="V79" s="49">
        <f t="shared" si="21"/>
        <v>12.429546139668625</v>
      </c>
      <c r="W79" s="36" t="str">
        <f t="shared" si="26"/>
        <v>-</v>
      </c>
    </row>
    <row r="80" spans="1:23" ht="12.75">
      <c r="A80" s="2">
        <v>39783</v>
      </c>
      <c r="B80" s="17">
        <v>0.6743055555555556</v>
      </c>
      <c r="C80" s="93">
        <v>1.5855583333333334</v>
      </c>
      <c r="D80" s="28">
        <v>-23.900499999999997</v>
      </c>
      <c r="E80" s="93">
        <v>1.5718</v>
      </c>
      <c r="F80" s="27">
        <v>-23.90394722222222</v>
      </c>
      <c r="G80" s="93">
        <v>1.617375</v>
      </c>
      <c r="H80" s="27">
        <v>-21.96631111111111</v>
      </c>
      <c r="I80" s="93">
        <f t="shared" si="14"/>
        <v>-0.013758333333333317</v>
      </c>
      <c r="J80" s="27">
        <f t="shared" si="15"/>
        <v>0.031816666666666604</v>
      </c>
      <c r="K80" s="28">
        <f t="shared" si="22"/>
        <v>0.04557499999999992</v>
      </c>
      <c r="L80" s="93">
        <f t="shared" si="16"/>
        <v>0.18870738697405787</v>
      </c>
      <c r="M80" s="35" t="str">
        <f t="shared" si="23"/>
        <v>-</v>
      </c>
      <c r="N80" s="27">
        <f t="shared" si="17"/>
        <v>1.9834925283433957</v>
      </c>
      <c r="O80" s="35" t="str">
        <f t="shared" si="24"/>
        <v>-</v>
      </c>
      <c r="P80" s="27">
        <f t="shared" si="18"/>
        <v>2.037338608301778</v>
      </c>
      <c r="Q80" s="36" t="str">
        <f t="shared" si="25"/>
        <v>-</v>
      </c>
      <c r="R80" s="9">
        <f t="shared" si="19"/>
        <v>2.037338608301778</v>
      </c>
      <c r="S80" s="117" t="str">
        <f t="shared" si="27"/>
        <v>-</v>
      </c>
      <c r="T80" s="93">
        <f t="shared" si="20"/>
        <v>4.209538523619232</v>
      </c>
      <c r="U80" s="117" t="str">
        <f t="shared" si="27"/>
        <v>-</v>
      </c>
      <c r="V80" s="49">
        <f t="shared" si="21"/>
        <v>12.393524187854922</v>
      </c>
      <c r="W80" s="36" t="str">
        <f t="shared" si="26"/>
        <v>-</v>
      </c>
    </row>
    <row r="81" spans="1:23" ht="12.75">
      <c r="A81" s="2">
        <v>39783</v>
      </c>
      <c r="B81" s="17">
        <v>0.675</v>
      </c>
      <c r="C81" s="93">
        <v>1.6018694444444446</v>
      </c>
      <c r="D81" s="28">
        <v>-23.897991666666666</v>
      </c>
      <c r="E81" s="93">
        <v>1.5884555555555557</v>
      </c>
      <c r="F81" s="27">
        <v>-23.90380833333333</v>
      </c>
      <c r="G81" s="93">
        <v>1.6340777777777777</v>
      </c>
      <c r="H81" s="27">
        <v>-21.966288888888887</v>
      </c>
      <c r="I81" s="93">
        <f t="shared" si="14"/>
        <v>-0.013413888888888836</v>
      </c>
      <c r="J81" s="27">
        <f t="shared" si="15"/>
        <v>0.03220833333333317</v>
      </c>
      <c r="K81" s="28">
        <f t="shared" si="22"/>
        <v>0.04562222222222201</v>
      </c>
      <c r="L81" s="93">
        <f t="shared" si="16"/>
        <v>0.1840461574947652</v>
      </c>
      <c r="M81" s="35" t="str">
        <f t="shared" si="23"/>
        <v>-</v>
      </c>
      <c r="N81" s="27">
        <f t="shared" si="17"/>
        <v>1.9822765085805494</v>
      </c>
      <c r="O81" s="35" t="str">
        <f t="shared" si="24"/>
        <v>-</v>
      </c>
      <c r="P81" s="27">
        <f t="shared" si="18"/>
        <v>2.0374294306815806</v>
      </c>
      <c r="Q81" s="36" t="str">
        <f t="shared" si="25"/>
        <v>-</v>
      </c>
      <c r="R81" s="9">
        <f t="shared" si="19"/>
        <v>2.0374294306815806</v>
      </c>
      <c r="S81" s="117" t="str">
        <f t="shared" si="27"/>
        <v>-</v>
      </c>
      <c r="T81" s="93">
        <f t="shared" si="20"/>
        <v>4.2037520967568955</v>
      </c>
      <c r="U81" s="117" t="str">
        <f t="shared" si="27"/>
        <v>-</v>
      </c>
      <c r="V81" s="49">
        <f t="shared" si="21"/>
        <v>12.357359010728134</v>
      </c>
      <c r="W81" s="36" t="str">
        <f t="shared" si="26"/>
        <v>-</v>
      </c>
    </row>
    <row r="82" spans="1:23" ht="12.75">
      <c r="A82" s="2">
        <v>39783</v>
      </c>
      <c r="B82" s="17">
        <v>0.6756944444444444</v>
      </c>
      <c r="C82" s="93">
        <v>1.6181833333333333</v>
      </c>
      <c r="D82" s="28">
        <v>-23.895480555555555</v>
      </c>
      <c r="E82" s="93">
        <v>1.6051083333333334</v>
      </c>
      <c r="F82" s="27">
        <v>-23.90367222222222</v>
      </c>
      <c r="G82" s="93">
        <v>1.6507777777777777</v>
      </c>
      <c r="H82" s="27">
        <v>-21.966266666666666</v>
      </c>
      <c r="I82" s="93">
        <f t="shared" si="14"/>
        <v>-0.013074999999999948</v>
      </c>
      <c r="J82" s="27">
        <f t="shared" si="15"/>
        <v>0.03259444444444437</v>
      </c>
      <c r="K82" s="28">
        <f t="shared" si="22"/>
        <v>0.04566944444444432</v>
      </c>
      <c r="L82" s="93">
        <f t="shared" si="16"/>
        <v>0.17949564933805112</v>
      </c>
      <c r="M82" s="35" t="str">
        <f t="shared" si="23"/>
        <v>-</v>
      </c>
      <c r="N82" s="27">
        <f t="shared" si="17"/>
        <v>1.9810575368549443</v>
      </c>
      <c r="O82" s="35" t="str">
        <f t="shared" si="24"/>
        <v>-</v>
      </c>
      <c r="P82" s="27">
        <f t="shared" si="18"/>
        <v>2.0375231042424278</v>
      </c>
      <c r="Q82" s="36" t="str">
        <f t="shared" si="25"/>
        <v>-</v>
      </c>
      <c r="R82" s="9">
        <f t="shared" si="19"/>
        <v>2.0375231042424278</v>
      </c>
      <c r="S82" s="117" t="str">
        <f t="shared" si="27"/>
        <v>-</v>
      </c>
      <c r="T82" s="93">
        <f t="shared" si="20"/>
        <v>4.198076290435424</v>
      </c>
      <c r="U82" s="117" t="str">
        <f t="shared" si="27"/>
        <v>-</v>
      </c>
      <c r="V82" s="49">
        <f t="shared" si="21"/>
        <v>12.321869676379103</v>
      </c>
      <c r="W82" s="36" t="str">
        <f t="shared" si="26"/>
        <v>-</v>
      </c>
    </row>
    <row r="83" spans="1:23" ht="12.75">
      <c r="A83" s="2">
        <v>39783</v>
      </c>
      <c r="B83" s="17">
        <v>0.6763888888888889</v>
      </c>
      <c r="C83" s="93">
        <v>1.6344944444444445</v>
      </c>
      <c r="D83" s="28">
        <v>-23.89296388888889</v>
      </c>
      <c r="E83" s="93">
        <v>1.621763888888889</v>
      </c>
      <c r="F83" s="27">
        <v>-23.903533333333332</v>
      </c>
      <c r="G83" s="93">
        <v>1.6674805555555554</v>
      </c>
      <c r="H83" s="27">
        <v>-21.966244444444445</v>
      </c>
      <c r="I83" s="93">
        <f t="shared" si="14"/>
        <v>-0.012730555555555467</v>
      </c>
      <c r="J83" s="27">
        <f t="shared" si="15"/>
        <v>0.03298611111111094</v>
      </c>
      <c r="K83" s="28">
        <f t="shared" si="22"/>
        <v>0.045716666666666406</v>
      </c>
      <c r="L83" s="93">
        <f t="shared" si="16"/>
        <v>0.1749064059763418</v>
      </c>
      <c r="M83" s="35" t="str">
        <f t="shared" si="23"/>
        <v>-</v>
      </c>
      <c r="N83" s="27">
        <f t="shared" si="17"/>
        <v>1.9798676145464826</v>
      </c>
      <c r="O83" s="35" t="str">
        <f t="shared" si="24"/>
        <v>-</v>
      </c>
      <c r="P83" s="27">
        <f t="shared" si="18"/>
        <v>2.037614350193071</v>
      </c>
      <c r="Q83" s="36" t="str">
        <f t="shared" si="25"/>
        <v>-</v>
      </c>
      <c r="R83" s="9">
        <f t="shared" si="19"/>
        <v>2.037614350193071</v>
      </c>
      <c r="S83" s="117" t="str">
        <f t="shared" si="27"/>
        <v>-</v>
      </c>
      <c r="T83" s="93">
        <f t="shared" si="20"/>
        <v>4.1923883707158955</v>
      </c>
      <c r="U83" s="117" t="str">
        <f t="shared" si="27"/>
        <v>-</v>
      </c>
      <c r="V83" s="49">
        <f t="shared" si="21"/>
        <v>12.286382984665694</v>
      </c>
      <c r="W83" s="36" t="str">
        <f t="shared" si="26"/>
        <v>-</v>
      </c>
    </row>
    <row r="84" spans="1:23" ht="12.75">
      <c r="A84" s="2">
        <v>39783</v>
      </c>
      <c r="B84" s="17">
        <v>0.6770833333333334</v>
      </c>
      <c r="C84" s="93">
        <v>1.6508055555555554</v>
      </c>
      <c r="D84" s="28">
        <v>-23.890441666666668</v>
      </c>
      <c r="E84" s="93">
        <v>1.6384166666666666</v>
      </c>
      <c r="F84" s="27">
        <v>-23.90339722222222</v>
      </c>
      <c r="G84" s="93">
        <v>1.6841833333333334</v>
      </c>
      <c r="H84" s="27">
        <v>-21.96622222222222</v>
      </c>
      <c r="I84" s="93">
        <f t="shared" si="14"/>
        <v>-0.012388888888888783</v>
      </c>
      <c r="J84" s="27">
        <f t="shared" si="15"/>
        <v>0.03337777777777795</v>
      </c>
      <c r="K84" s="28">
        <f t="shared" si="22"/>
        <v>0.04576666666666673</v>
      </c>
      <c r="L84" s="93">
        <f t="shared" si="16"/>
        <v>0.170396127096304</v>
      </c>
      <c r="M84" s="35" t="str">
        <f t="shared" si="23"/>
        <v>-</v>
      </c>
      <c r="N84" s="27">
        <f t="shared" si="17"/>
        <v>1.9786895622474374</v>
      </c>
      <c r="O84" s="35" t="str">
        <f t="shared" si="24"/>
        <v>-</v>
      </c>
      <c r="P84" s="27">
        <f t="shared" si="18"/>
        <v>2.0377203503146055</v>
      </c>
      <c r="Q84" s="36" t="str">
        <f t="shared" si="25"/>
        <v>-</v>
      </c>
      <c r="R84" s="9">
        <f t="shared" si="19"/>
        <v>2.0377203503146055</v>
      </c>
      <c r="S84" s="117" t="str">
        <f t="shared" si="27"/>
        <v>-</v>
      </c>
      <c r="T84" s="93">
        <f t="shared" si="20"/>
        <v>4.186806039658347</v>
      </c>
      <c r="U84" s="117" t="str">
        <f t="shared" si="27"/>
        <v>-</v>
      </c>
      <c r="V84" s="49">
        <f t="shared" si="21"/>
        <v>12.251539345629732</v>
      </c>
      <c r="W84" s="36" t="str">
        <f t="shared" si="26"/>
        <v>-</v>
      </c>
    </row>
    <row r="85" spans="1:23" ht="12.75">
      <c r="A85" s="2">
        <v>39783</v>
      </c>
      <c r="B85" s="17">
        <v>0.6777777777777777</v>
      </c>
      <c r="C85" s="93">
        <v>1.6671166666666666</v>
      </c>
      <c r="D85" s="28">
        <v>-23.887916666666666</v>
      </c>
      <c r="E85" s="93">
        <v>1.655072222222222</v>
      </c>
      <c r="F85" s="27">
        <v>-23.903258333333333</v>
      </c>
      <c r="G85" s="93">
        <v>1.700886111111111</v>
      </c>
      <c r="H85" s="27">
        <v>-21.9662</v>
      </c>
      <c r="I85" s="93">
        <f t="shared" si="14"/>
        <v>-0.012044444444444524</v>
      </c>
      <c r="J85" s="27">
        <f t="shared" si="15"/>
        <v>0.03376944444444452</v>
      </c>
      <c r="K85" s="28">
        <f t="shared" si="22"/>
        <v>0.04581388888888904</v>
      </c>
      <c r="L85" s="93">
        <f t="shared" si="16"/>
        <v>0.16589176088828347</v>
      </c>
      <c r="M85" s="35" t="str">
        <f t="shared" si="23"/>
        <v>-</v>
      </c>
      <c r="N85" s="27">
        <f t="shared" si="17"/>
        <v>1.9775261214760116</v>
      </c>
      <c r="O85" s="35" t="str">
        <f t="shared" si="24"/>
        <v>-</v>
      </c>
      <c r="P85" s="27">
        <f t="shared" si="18"/>
        <v>2.0378120314849726</v>
      </c>
      <c r="Q85" s="36" t="str">
        <f t="shared" si="25"/>
        <v>-</v>
      </c>
      <c r="R85" s="9">
        <f t="shared" si="19"/>
        <v>2.0378120314849726</v>
      </c>
      <c r="S85" s="117" t="str">
        <f t="shared" si="27"/>
        <v>-</v>
      </c>
      <c r="T85" s="93">
        <f t="shared" si="20"/>
        <v>4.1812299138492675</v>
      </c>
      <c r="U85" s="117" t="str">
        <f t="shared" si="27"/>
        <v>-</v>
      </c>
      <c r="V85" s="49">
        <f t="shared" si="21"/>
        <v>12.21680493600024</v>
      </c>
      <c r="W85" s="36" t="str">
        <f t="shared" si="26"/>
        <v>-</v>
      </c>
    </row>
    <row r="86" spans="1:23" ht="12.75">
      <c r="A86" s="2">
        <v>39783</v>
      </c>
      <c r="B86" s="17">
        <v>0.6784722222222223</v>
      </c>
      <c r="C86" s="93">
        <v>1.6834277777777777</v>
      </c>
      <c r="D86" s="28">
        <v>-23.885383333333333</v>
      </c>
      <c r="E86" s="93">
        <v>1.671725</v>
      </c>
      <c r="F86" s="27">
        <v>-23.90312222222222</v>
      </c>
      <c r="G86" s="93">
        <v>1.717588888888889</v>
      </c>
      <c r="H86" s="27">
        <v>-21.966177777777776</v>
      </c>
      <c r="I86" s="93">
        <f t="shared" si="14"/>
        <v>-0.01170277777777784</v>
      </c>
      <c r="J86" s="27">
        <f t="shared" si="15"/>
        <v>0.03416111111111131</v>
      </c>
      <c r="K86" s="28">
        <f t="shared" si="22"/>
        <v>0.04586388888888915</v>
      </c>
      <c r="L86" s="93">
        <f t="shared" si="16"/>
        <v>0.16147410348815452</v>
      </c>
      <c r="M86" s="35" t="str">
        <f t="shared" si="23"/>
        <v>-</v>
      </c>
      <c r="N86" s="27">
        <f t="shared" si="17"/>
        <v>1.9763719370093658</v>
      </c>
      <c r="O86" s="35" t="str">
        <f t="shared" si="24"/>
        <v>-</v>
      </c>
      <c r="P86" s="27">
        <f t="shared" si="18"/>
        <v>2.037918490344715</v>
      </c>
      <c r="Q86" s="36" t="str">
        <f t="shared" si="25"/>
        <v>-</v>
      </c>
      <c r="R86" s="9">
        <f t="shared" si="19"/>
        <v>2.037918490344715</v>
      </c>
      <c r="S86" s="117" t="str">
        <f t="shared" si="27"/>
        <v>-</v>
      </c>
      <c r="T86" s="93">
        <f t="shared" si="20"/>
        <v>4.175764530842235</v>
      </c>
      <c r="U86" s="117" t="str">
        <f t="shared" si="27"/>
        <v>-</v>
      </c>
      <c r="V86" s="49">
        <f t="shared" si="21"/>
        <v>12.18273685391881</v>
      </c>
      <c r="W86" s="36" t="str">
        <f t="shared" si="26"/>
        <v>-</v>
      </c>
    </row>
    <row r="87" spans="1:23" ht="12.75">
      <c r="A87" s="2">
        <v>39783</v>
      </c>
      <c r="B87" s="17">
        <v>0.6791666666666667</v>
      </c>
      <c r="C87" s="93">
        <v>1.699738888888889</v>
      </c>
      <c r="D87" s="28">
        <v>-23.88285</v>
      </c>
      <c r="E87" s="93">
        <v>1.6883805555555556</v>
      </c>
      <c r="F87" s="27">
        <v>-23.902986111111108</v>
      </c>
      <c r="G87" s="93">
        <v>1.7342916666666668</v>
      </c>
      <c r="H87" s="27">
        <v>-21.966155555555556</v>
      </c>
      <c r="I87" s="93">
        <f t="shared" si="14"/>
        <v>-0.01135833333333336</v>
      </c>
      <c r="J87" s="27">
        <f t="shared" si="15"/>
        <v>0.03455277777777788</v>
      </c>
      <c r="K87" s="28">
        <f t="shared" si="22"/>
        <v>0.045911111111111236</v>
      </c>
      <c r="L87" s="93">
        <f t="shared" si="16"/>
        <v>0.15707058772857496</v>
      </c>
      <c r="M87" s="35" t="str">
        <f t="shared" si="23"/>
        <v>-</v>
      </c>
      <c r="N87" s="27">
        <f t="shared" si="17"/>
        <v>1.9752351406802258</v>
      </c>
      <c r="O87" s="35" t="str">
        <f t="shared" si="24"/>
        <v>-</v>
      </c>
      <c r="P87" s="27">
        <f t="shared" si="18"/>
        <v>2.0380132444140306</v>
      </c>
      <c r="Q87" s="36" t="str">
        <f t="shared" si="25"/>
        <v>-</v>
      </c>
      <c r="R87" s="9">
        <f t="shared" si="19"/>
        <v>2.0380132444140306</v>
      </c>
      <c r="S87" s="117" t="str">
        <f t="shared" si="27"/>
        <v>-</v>
      </c>
      <c r="T87" s="93">
        <f t="shared" si="20"/>
        <v>4.170318972822831</v>
      </c>
      <c r="U87" s="117" t="str">
        <f t="shared" si="27"/>
        <v>-</v>
      </c>
      <c r="V87" s="49">
        <f t="shared" si="21"/>
        <v>12.148855962982703</v>
      </c>
      <c r="W87" s="36" t="str">
        <f t="shared" si="26"/>
        <v>-</v>
      </c>
    </row>
    <row r="88" spans="1:23" ht="12.75">
      <c r="A88" s="2">
        <v>39783</v>
      </c>
      <c r="B88" s="17">
        <v>0.6798611111111111</v>
      </c>
      <c r="C88" s="93">
        <v>1.7160499999999999</v>
      </c>
      <c r="D88" s="28">
        <v>-23.880308333333335</v>
      </c>
      <c r="E88" s="93">
        <v>1.7050333333333332</v>
      </c>
      <c r="F88" s="27">
        <v>-23.90284722222222</v>
      </c>
      <c r="G88" s="93">
        <v>1.7509944444444445</v>
      </c>
      <c r="H88" s="27">
        <v>-21.96613333333333</v>
      </c>
      <c r="I88" s="93">
        <f t="shared" si="14"/>
        <v>-0.011016666666666675</v>
      </c>
      <c r="J88" s="27">
        <f t="shared" si="15"/>
        <v>0.03494444444444467</v>
      </c>
      <c r="K88" s="28">
        <f t="shared" si="22"/>
        <v>0.04596111111111134</v>
      </c>
      <c r="L88" s="93">
        <f t="shared" si="16"/>
        <v>0.15276216463813944</v>
      </c>
      <c r="M88" s="35" t="str">
        <f t="shared" si="23"/>
        <v>-</v>
      </c>
      <c r="N88" s="27">
        <f t="shared" si="17"/>
        <v>1.9741076867421583</v>
      </c>
      <c r="O88" s="35" t="str">
        <f t="shared" si="24"/>
        <v>-</v>
      </c>
      <c r="P88" s="27">
        <f t="shared" si="18"/>
        <v>2.0381175240783884</v>
      </c>
      <c r="Q88" s="36" t="str">
        <f t="shared" si="25"/>
        <v>-</v>
      </c>
      <c r="R88" s="9">
        <f t="shared" si="19"/>
        <v>2.0381175240783884</v>
      </c>
      <c r="S88" s="117" t="str">
        <f t="shared" si="27"/>
        <v>-</v>
      </c>
      <c r="T88" s="93">
        <f t="shared" si="20"/>
        <v>4.164987375458686</v>
      </c>
      <c r="U88" s="117" t="str">
        <f t="shared" si="27"/>
        <v>-</v>
      </c>
      <c r="V88" s="49">
        <f t="shared" si="21"/>
        <v>12.11566444216518</v>
      </c>
      <c r="W88" s="36" t="str">
        <f t="shared" si="26"/>
        <v>-</v>
      </c>
    </row>
    <row r="89" spans="1:23" ht="12.75">
      <c r="A89" s="2">
        <v>39783</v>
      </c>
      <c r="B89" s="17">
        <v>0.6805555555555555</v>
      </c>
      <c r="C89" s="93">
        <v>1.7323611111111112</v>
      </c>
      <c r="D89" s="28">
        <v>-23.87776388888889</v>
      </c>
      <c r="E89" s="93">
        <v>1.721688888888889</v>
      </c>
      <c r="F89" s="27">
        <v>-23.90271111111111</v>
      </c>
      <c r="G89" s="93">
        <v>1.7676944444444445</v>
      </c>
      <c r="H89" s="27">
        <v>-21.96611111111111</v>
      </c>
      <c r="I89" s="93">
        <f t="shared" si="14"/>
        <v>-0.010672222222222194</v>
      </c>
      <c r="J89" s="27">
        <f t="shared" si="15"/>
        <v>0.03533333333333322</v>
      </c>
      <c r="K89" s="28">
        <f t="shared" si="22"/>
        <v>0.04600555555555541</v>
      </c>
      <c r="L89" s="93">
        <f t="shared" si="16"/>
        <v>0.1484786659126985</v>
      </c>
      <c r="M89" s="35" t="str">
        <f t="shared" si="23"/>
        <v>-</v>
      </c>
      <c r="N89" s="27">
        <f t="shared" si="17"/>
        <v>1.972985510574457</v>
      </c>
      <c r="O89" s="35" t="str">
        <f t="shared" si="24"/>
        <v>-</v>
      </c>
      <c r="P89" s="27">
        <f t="shared" si="18"/>
        <v>2.0382007488960334</v>
      </c>
      <c r="Q89" s="36" t="str">
        <f t="shared" si="25"/>
        <v>-</v>
      </c>
      <c r="R89" s="9">
        <f t="shared" si="19"/>
        <v>2.0382007488960334</v>
      </c>
      <c r="S89" s="117" t="str">
        <f t="shared" si="27"/>
        <v>-</v>
      </c>
      <c r="T89" s="93">
        <f t="shared" si="20"/>
        <v>4.159664925383189</v>
      </c>
      <c r="U89" s="117" t="str">
        <f t="shared" si="27"/>
        <v>-</v>
      </c>
      <c r="V89" s="49">
        <f t="shared" si="21"/>
        <v>12.082595244276833</v>
      </c>
      <c r="W89" s="36" t="str">
        <f t="shared" si="26"/>
        <v>-</v>
      </c>
    </row>
    <row r="90" spans="1:23" ht="12.75">
      <c r="A90" s="2">
        <v>39783</v>
      </c>
      <c r="B90" s="17">
        <v>0.68125</v>
      </c>
      <c r="C90" s="93">
        <v>1.7486694444444446</v>
      </c>
      <c r="D90" s="28">
        <v>-23.875216666666667</v>
      </c>
      <c r="E90" s="93">
        <v>1.7383416666666667</v>
      </c>
      <c r="F90" s="27">
        <v>-23.902572222222222</v>
      </c>
      <c r="G90" s="93">
        <v>1.7843972222222222</v>
      </c>
      <c r="H90" s="27">
        <v>-21.966088888888887</v>
      </c>
      <c r="I90" s="93">
        <f t="shared" si="14"/>
        <v>-0.010327777777777936</v>
      </c>
      <c r="J90" s="27">
        <f t="shared" si="15"/>
        <v>0.03572777777777758</v>
      </c>
      <c r="K90" s="28">
        <f t="shared" si="22"/>
        <v>0.046055555555555516</v>
      </c>
      <c r="L90" s="93">
        <f t="shared" si="16"/>
        <v>0.14426269632020944</v>
      </c>
      <c r="M90" s="35" t="str">
        <f t="shared" si="23"/>
        <v>-</v>
      </c>
      <c r="N90" s="27">
        <f t="shared" si="17"/>
        <v>1.9718971306617656</v>
      </c>
      <c r="O90" s="35" t="str">
        <f t="shared" si="24"/>
        <v>-</v>
      </c>
      <c r="P90" s="27">
        <f t="shared" si="18"/>
        <v>2.0383054752130643</v>
      </c>
      <c r="Q90" s="36" t="str">
        <f t="shared" si="25"/>
        <v>-</v>
      </c>
      <c r="R90" s="9">
        <f t="shared" si="19"/>
        <v>2.0383054752130643</v>
      </c>
      <c r="S90" s="117" t="str">
        <f t="shared" si="27"/>
        <v>-</v>
      </c>
      <c r="T90" s="93">
        <f t="shared" si="20"/>
        <v>4.154465302195039</v>
      </c>
      <c r="U90" s="117" t="str">
        <f t="shared" si="27"/>
        <v>-</v>
      </c>
      <c r="V90" s="49">
        <f t="shared" si="21"/>
        <v>12.050276620485754</v>
      </c>
      <c r="W90" s="36" t="str">
        <f t="shared" si="26"/>
        <v>-</v>
      </c>
    </row>
    <row r="91" spans="1:23" ht="12.75">
      <c r="A91" s="2">
        <v>39783</v>
      </c>
      <c r="B91" s="17">
        <v>0.6819444444444445</v>
      </c>
      <c r="C91" s="93">
        <v>1.7649777777777778</v>
      </c>
      <c r="D91" s="28">
        <v>-23.87266111111111</v>
      </c>
      <c r="E91" s="93">
        <v>1.7549972222222223</v>
      </c>
      <c r="F91" s="27">
        <v>-23.90243611111111</v>
      </c>
      <c r="G91" s="93">
        <v>1.8011000000000001</v>
      </c>
      <c r="H91" s="27">
        <v>-21.966066666666666</v>
      </c>
      <c r="I91" s="93">
        <f t="shared" si="14"/>
        <v>-0.009980555555555437</v>
      </c>
      <c r="J91" s="27">
        <f t="shared" si="15"/>
        <v>0.03612222222222239</v>
      </c>
      <c r="K91" s="28">
        <f t="shared" si="22"/>
        <v>0.046102777777777826</v>
      </c>
      <c r="L91" s="93">
        <f t="shared" si="16"/>
        <v>0.14008549410350465</v>
      </c>
      <c r="M91" s="35" t="str">
        <f t="shared" si="23"/>
        <v>-</v>
      </c>
      <c r="N91" s="27">
        <f t="shared" si="17"/>
        <v>1.970818445858534</v>
      </c>
      <c r="O91" s="35" t="str">
        <f t="shared" si="24"/>
        <v>-</v>
      </c>
      <c r="P91" s="27">
        <f t="shared" si="18"/>
        <v>2.0384010862172177</v>
      </c>
      <c r="Q91" s="36" t="str">
        <f t="shared" si="25"/>
        <v>-</v>
      </c>
      <c r="R91" s="9">
        <f t="shared" si="19"/>
        <v>2.0384010862172177</v>
      </c>
      <c r="S91" s="117" t="str">
        <f t="shared" si="27"/>
        <v>-</v>
      </c>
      <c r="T91" s="93">
        <f t="shared" si="20"/>
        <v>4.149305026179256</v>
      </c>
      <c r="U91" s="117" t="str">
        <f t="shared" si="27"/>
        <v>-</v>
      </c>
      <c r="V91" s="49">
        <f t="shared" si="21"/>
        <v>12.018239123169863</v>
      </c>
      <c r="W91" s="36" t="str">
        <f t="shared" si="26"/>
        <v>-</v>
      </c>
    </row>
    <row r="92" spans="1:23" ht="12.75">
      <c r="A92" s="2">
        <v>39783</v>
      </c>
      <c r="B92" s="17">
        <v>0.6826388888888889</v>
      </c>
      <c r="C92" s="93">
        <v>1.781288888888889</v>
      </c>
      <c r="D92" s="28">
        <v>-23.870102777777777</v>
      </c>
      <c r="E92" s="93">
        <v>1.77165</v>
      </c>
      <c r="F92" s="27">
        <v>-23.90229722222222</v>
      </c>
      <c r="G92" s="93">
        <v>1.8178027777777777</v>
      </c>
      <c r="H92" s="27">
        <v>-21.966044444444442</v>
      </c>
      <c r="I92" s="93">
        <f t="shared" si="14"/>
        <v>-0.009638888888888975</v>
      </c>
      <c r="J92" s="27">
        <f t="shared" si="15"/>
        <v>0.036513888888888735</v>
      </c>
      <c r="K92" s="28">
        <f t="shared" si="22"/>
        <v>0.04615277777777771</v>
      </c>
      <c r="L92" s="93">
        <f t="shared" si="16"/>
        <v>0.1360636509332462</v>
      </c>
      <c r="M92" s="35" t="str">
        <f t="shared" si="23"/>
        <v>-</v>
      </c>
      <c r="N92" s="27">
        <f t="shared" si="17"/>
        <v>1.9697450450631306</v>
      </c>
      <c r="O92" s="35" t="str">
        <f t="shared" si="24"/>
        <v>-</v>
      </c>
      <c r="P92" s="27">
        <f t="shared" si="18"/>
        <v>2.038506271459753</v>
      </c>
      <c r="Q92" s="36" t="str">
        <f t="shared" si="25"/>
        <v>-</v>
      </c>
      <c r="R92" s="9">
        <f t="shared" si="19"/>
        <v>2.038506271459753</v>
      </c>
      <c r="S92" s="117" t="str">
        <f t="shared" si="27"/>
        <v>-</v>
      </c>
      <c r="T92" s="93">
        <f t="shared" si="20"/>
        <v>4.144314967456129</v>
      </c>
      <c r="U92" s="117" t="str">
        <f t="shared" si="27"/>
        <v>-</v>
      </c>
      <c r="V92" s="49">
        <f t="shared" si="21"/>
        <v>11.987207105692585</v>
      </c>
      <c r="W92" s="36" t="str">
        <f t="shared" si="26"/>
        <v>-</v>
      </c>
    </row>
    <row r="93" spans="1:23" ht="12.75">
      <c r="A93" s="2">
        <v>39783</v>
      </c>
      <c r="B93" s="17">
        <v>0.6833333333333332</v>
      </c>
      <c r="C93" s="93">
        <v>1.797597222222222</v>
      </c>
      <c r="D93" s="28">
        <v>-23.867541666666668</v>
      </c>
      <c r="E93" s="93">
        <v>1.7883055555555554</v>
      </c>
      <c r="F93" s="27">
        <v>-23.90216111111111</v>
      </c>
      <c r="G93" s="93">
        <v>1.8345055555555556</v>
      </c>
      <c r="H93" s="27">
        <v>-21.96602222222222</v>
      </c>
      <c r="I93" s="93">
        <f t="shared" si="14"/>
        <v>-0.009291666666666698</v>
      </c>
      <c r="J93" s="27">
        <f t="shared" si="15"/>
        <v>0.03690833333333354</v>
      </c>
      <c r="K93" s="28">
        <f t="shared" si="22"/>
        <v>0.04620000000000024</v>
      </c>
      <c r="L93" s="93">
        <f t="shared" si="16"/>
        <v>0.13205764038315493</v>
      </c>
      <c r="M93" s="35" t="str">
        <f t="shared" si="23"/>
        <v>-</v>
      </c>
      <c r="N93" s="27">
        <f t="shared" si="17"/>
        <v>1.9686965085553771</v>
      </c>
      <c r="O93" s="35" t="str">
        <f t="shared" si="24"/>
        <v>-</v>
      </c>
      <c r="P93" s="27">
        <f t="shared" si="18"/>
        <v>2.0386023166157776</v>
      </c>
      <c r="Q93" s="36" t="str">
        <f t="shared" si="25"/>
        <v>-</v>
      </c>
      <c r="R93" s="9">
        <f t="shared" si="19"/>
        <v>2.0386023166157776</v>
      </c>
      <c r="S93" s="117" t="str">
        <f t="shared" si="27"/>
        <v>-</v>
      </c>
      <c r="T93" s="93">
        <f t="shared" si="20"/>
        <v>4.139356465554309</v>
      </c>
      <c r="U93" s="117" t="str">
        <f t="shared" si="27"/>
        <v>-</v>
      </c>
      <c r="V93" s="49">
        <f t="shared" si="21"/>
        <v>11.956427722816732</v>
      </c>
      <c r="W93" s="36" t="str">
        <f t="shared" si="26"/>
        <v>-</v>
      </c>
    </row>
    <row r="94" spans="1:23" ht="12.75">
      <c r="A94" s="2">
        <v>39783</v>
      </c>
      <c r="B94" s="17">
        <v>0.6840277777777778</v>
      </c>
      <c r="C94" s="93">
        <v>1.8139055555555557</v>
      </c>
      <c r="D94" s="28">
        <v>-23.864972222222224</v>
      </c>
      <c r="E94" s="93">
        <v>1.8049583333333334</v>
      </c>
      <c r="F94" s="27">
        <v>-23.90202222222222</v>
      </c>
      <c r="G94" s="93">
        <v>1.8512083333333333</v>
      </c>
      <c r="H94" s="27">
        <v>-21.965999999999998</v>
      </c>
      <c r="I94" s="93">
        <f t="shared" si="14"/>
        <v>-0.008947222222222218</v>
      </c>
      <c r="J94" s="27">
        <f t="shared" si="15"/>
        <v>0.037302777777777685</v>
      </c>
      <c r="K94" s="28">
        <f t="shared" si="22"/>
        <v>0.0462499999999999</v>
      </c>
      <c r="L94" s="93">
        <f t="shared" si="16"/>
        <v>0.12818718877016821</v>
      </c>
      <c r="M94" s="35" t="str">
        <f t="shared" si="23"/>
        <v>-</v>
      </c>
      <c r="N94" s="27">
        <f t="shared" si="17"/>
        <v>1.9676577971877258</v>
      </c>
      <c r="O94" s="35" t="str">
        <f t="shared" si="24"/>
        <v>-</v>
      </c>
      <c r="P94" s="27">
        <f t="shared" si="18"/>
        <v>2.0387079606505143</v>
      </c>
      <c r="Q94" s="36" t="str">
        <f t="shared" si="25"/>
        <v>-</v>
      </c>
      <c r="R94" s="9">
        <f t="shared" si="19"/>
        <v>2.0387079606505143</v>
      </c>
      <c r="S94" s="117" t="str">
        <f t="shared" si="27"/>
        <v>-</v>
      </c>
      <c r="T94" s="93">
        <f t="shared" si="20"/>
        <v>4.134552946608409</v>
      </c>
      <c r="U94" s="117" t="str">
        <f t="shared" si="27"/>
        <v>-</v>
      </c>
      <c r="V94" s="49">
        <f t="shared" si="21"/>
        <v>11.926565467622646</v>
      </c>
      <c r="W94" s="36" t="str">
        <f t="shared" si="26"/>
        <v>-</v>
      </c>
    </row>
    <row r="95" spans="1:23" ht="12.75">
      <c r="A95" s="2">
        <v>39783</v>
      </c>
      <c r="B95" s="17">
        <v>0.6847222222222222</v>
      </c>
      <c r="C95" s="93">
        <v>1.830211111111111</v>
      </c>
      <c r="D95" s="28">
        <v>-23.862402777777778</v>
      </c>
      <c r="E95" s="93">
        <v>1.8216138888888889</v>
      </c>
      <c r="F95" s="27">
        <v>-23.90188611111111</v>
      </c>
      <c r="G95" s="93">
        <v>1.867911111111111</v>
      </c>
      <c r="H95" s="27">
        <v>-21.965975</v>
      </c>
      <c r="I95" s="93">
        <f t="shared" si="14"/>
        <v>-0.008597222222222145</v>
      </c>
      <c r="J95" s="27">
        <f t="shared" si="15"/>
        <v>0.03770000000000007</v>
      </c>
      <c r="K95" s="28">
        <f t="shared" si="22"/>
        <v>0.04629722222222221</v>
      </c>
      <c r="L95" s="93">
        <f t="shared" si="16"/>
        <v>0.12435166712371945</v>
      </c>
      <c r="M95" s="35" t="str">
        <f t="shared" si="23"/>
        <v>-</v>
      </c>
      <c r="N95" s="27">
        <f t="shared" si="17"/>
        <v>1.966649834506748</v>
      </c>
      <c r="O95" s="35" t="str">
        <f t="shared" si="24"/>
        <v>-</v>
      </c>
      <c r="P95" s="27">
        <f t="shared" si="18"/>
        <v>2.0388070794358195</v>
      </c>
      <c r="Q95" s="36" t="str">
        <f t="shared" si="25"/>
        <v>-</v>
      </c>
      <c r="R95" s="9">
        <f t="shared" si="19"/>
        <v>2.0388070794358195</v>
      </c>
      <c r="S95" s="117" t="str">
        <f t="shared" si="27"/>
        <v>-</v>
      </c>
      <c r="T95" s="93">
        <f t="shared" si="20"/>
        <v>4.129808581066287</v>
      </c>
      <c r="U95" s="117" t="str">
        <f t="shared" si="27"/>
        <v>-</v>
      </c>
      <c r="V95" s="49">
        <f t="shared" si="21"/>
        <v>11.897117207900816</v>
      </c>
      <c r="W95" s="36" t="str">
        <f t="shared" si="26"/>
        <v>-</v>
      </c>
    </row>
    <row r="96" spans="1:23" ht="12.75">
      <c r="A96" s="2">
        <v>39783</v>
      </c>
      <c r="B96" s="17">
        <v>0.6854166666666667</v>
      </c>
      <c r="C96" s="93">
        <v>1.8465194444444446</v>
      </c>
      <c r="D96" s="28">
        <v>-23.859825</v>
      </c>
      <c r="E96" s="93">
        <v>1.8382666666666667</v>
      </c>
      <c r="F96" s="27">
        <v>-23.90174722222222</v>
      </c>
      <c r="G96" s="93">
        <v>1.8846138888888888</v>
      </c>
      <c r="H96" s="27">
        <v>-21.965952777777776</v>
      </c>
      <c r="I96" s="93">
        <f t="shared" si="14"/>
        <v>-0.008252777777777887</v>
      </c>
      <c r="J96" s="27">
        <f t="shared" si="15"/>
        <v>0.03809444444444421</v>
      </c>
      <c r="K96" s="28">
        <f t="shared" si="22"/>
        <v>0.046347222222222095</v>
      </c>
      <c r="L96" s="93">
        <f t="shared" si="16"/>
        <v>0.12070755923200799</v>
      </c>
      <c r="M96" s="35" t="str">
        <f t="shared" si="23"/>
        <v>-</v>
      </c>
      <c r="N96" s="27">
        <f t="shared" si="17"/>
        <v>1.965639048271749</v>
      </c>
      <c r="O96" s="35" t="str">
        <f t="shared" si="24"/>
        <v>-</v>
      </c>
      <c r="P96" s="27">
        <f t="shared" si="18"/>
        <v>2.038913181837135</v>
      </c>
      <c r="Q96" s="36" t="str">
        <f t="shared" si="25"/>
        <v>-</v>
      </c>
      <c r="R96" s="9">
        <f t="shared" si="19"/>
        <v>2.038913181837135</v>
      </c>
      <c r="S96" s="117" t="str">
        <f t="shared" si="27"/>
        <v>-</v>
      </c>
      <c r="T96" s="93">
        <f t="shared" si="20"/>
        <v>4.125259789340892</v>
      </c>
      <c r="U96" s="117" t="str">
        <f t="shared" si="27"/>
        <v>-</v>
      </c>
      <c r="V96" s="49">
        <f t="shared" si="21"/>
        <v>11.868804235497645</v>
      </c>
      <c r="W96" s="36" t="str">
        <f t="shared" si="26"/>
        <v>-</v>
      </c>
    </row>
    <row r="97" spans="1:23" ht="12.75">
      <c r="A97" s="2">
        <v>39783</v>
      </c>
      <c r="B97" s="17">
        <v>0.686111111111111</v>
      </c>
      <c r="C97" s="93">
        <v>1.862827777777778</v>
      </c>
      <c r="D97" s="28">
        <v>-23.857244444444447</v>
      </c>
      <c r="E97" s="93">
        <v>1.8549222222222224</v>
      </c>
      <c r="F97" s="27">
        <v>-23.90161111111111</v>
      </c>
      <c r="G97" s="93">
        <v>1.9013138888888887</v>
      </c>
      <c r="H97" s="27">
        <v>-21.965930555555556</v>
      </c>
      <c r="I97" s="93">
        <f t="shared" si="14"/>
        <v>-0.00790555555555561</v>
      </c>
      <c r="J97" s="27">
        <f t="shared" si="15"/>
        <v>0.03848611111111078</v>
      </c>
      <c r="K97" s="28">
        <f t="shared" si="22"/>
        <v>0.04639166666666639</v>
      </c>
      <c r="L97" s="93">
        <f t="shared" si="16"/>
        <v>0.11715806360458156</v>
      </c>
      <c r="M97" s="35" t="str">
        <f t="shared" si="23"/>
        <v>-</v>
      </c>
      <c r="N97" s="27">
        <f t="shared" si="17"/>
        <v>1.9646331793810492</v>
      </c>
      <c r="O97" s="35" t="str">
        <f t="shared" si="24"/>
        <v>-</v>
      </c>
      <c r="P97" s="27">
        <f t="shared" si="18"/>
        <v>2.038998035196204</v>
      </c>
      <c r="Q97" s="36" t="str">
        <f t="shared" si="25"/>
        <v>-</v>
      </c>
      <c r="R97" s="9">
        <f t="shared" si="19"/>
        <v>2.038998035196204</v>
      </c>
      <c r="S97" s="117" t="str">
        <f t="shared" si="27"/>
        <v>-</v>
      </c>
      <c r="T97" s="93">
        <f t="shared" si="20"/>
        <v>4.120789278181835</v>
      </c>
      <c r="U97" s="117" t="str">
        <f t="shared" si="27"/>
        <v>-</v>
      </c>
      <c r="V97" s="49">
        <f t="shared" si="21"/>
        <v>11.841001942844914</v>
      </c>
      <c r="W97" s="36" t="str">
        <f t="shared" si="26"/>
        <v>-</v>
      </c>
    </row>
    <row r="98" spans="1:23" ht="12.75">
      <c r="A98" s="2">
        <v>39783</v>
      </c>
      <c r="B98" s="17">
        <v>0.6868055555555556</v>
      </c>
      <c r="C98" s="93">
        <v>1.8791333333333333</v>
      </c>
      <c r="D98" s="28">
        <v>-23.854658333333333</v>
      </c>
      <c r="E98" s="93">
        <v>1.871575</v>
      </c>
      <c r="F98" s="27">
        <v>-23.90147222222222</v>
      </c>
      <c r="G98" s="93">
        <v>1.9180166666666665</v>
      </c>
      <c r="H98" s="27">
        <v>-21.96590833333333</v>
      </c>
      <c r="I98" s="93">
        <f t="shared" si="14"/>
        <v>-0.007558333333333334</v>
      </c>
      <c r="J98" s="27">
        <f t="shared" si="15"/>
        <v>0.03888333333333316</v>
      </c>
      <c r="K98" s="28">
        <f t="shared" si="22"/>
        <v>0.04644166666666649</v>
      </c>
      <c r="L98" s="93">
        <f t="shared" si="16"/>
        <v>0.11375077858677048</v>
      </c>
      <c r="M98" s="35" t="str">
        <f t="shared" si="23"/>
        <v>-</v>
      </c>
      <c r="N98" s="27">
        <f t="shared" si="17"/>
        <v>1.9636607526006589</v>
      </c>
      <c r="O98" s="35" t="str">
        <f t="shared" si="24"/>
        <v>-</v>
      </c>
      <c r="P98" s="27">
        <f t="shared" si="18"/>
        <v>2.039104583739981</v>
      </c>
      <c r="Q98" s="36" t="str">
        <f t="shared" si="25"/>
        <v>-</v>
      </c>
      <c r="R98" s="9">
        <f t="shared" si="19"/>
        <v>2.039104583739981</v>
      </c>
      <c r="S98" s="117" t="str">
        <f t="shared" si="27"/>
        <v>-</v>
      </c>
      <c r="T98" s="93">
        <f t="shared" si="20"/>
        <v>4.1165161149274105</v>
      </c>
      <c r="U98" s="117" t="str">
        <f t="shared" si="27"/>
        <v>-</v>
      </c>
      <c r="V98" s="49">
        <f t="shared" si="21"/>
        <v>11.814362713429823</v>
      </c>
      <c r="W98" s="36" t="str">
        <f t="shared" si="26"/>
        <v>-</v>
      </c>
    </row>
    <row r="99" spans="1:23" ht="12.75">
      <c r="A99" s="2">
        <v>39783</v>
      </c>
      <c r="B99" s="17">
        <v>0.6875</v>
      </c>
      <c r="C99" s="93">
        <v>1.895438888888889</v>
      </c>
      <c r="D99" s="28">
        <v>-23.852069444444446</v>
      </c>
      <c r="E99" s="93">
        <v>1.8882305555555556</v>
      </c>
      <c r="F99" s="27">
        <v>-23.90133611111111</v>
      </c>
      <c r="G99" s="93">
        <v>1.9347194444444444</v>
      </c>
      <c r="H99" s="27">
        <v>-21.96588611111111</v>
      </c>
      <c r="I99" s="93">
        <f t="shared" si="14"/>
        <v>-0.007208333333333261</v>
      </c>
      <c r="J99" s="27">
        <f t="shared" si="15"/>
        <v>0.03928055555555554</v>
      </c>
      <c r="K99" s="28">
        <f t="shared" si="22"/>
        <v>0.0464888888888888</v>
      </c>
      <c r="L99" s="93">
        <f t="shared" si="16"/>
        <v>0.11046618966401094</v>
      </c>
      <c r="M99" s="35" t="str">
        <f t="shared" si="23"/>
        <v>-</v>
      </c>
      <c r="N99" s="27">
        <f t="shared" si="17"/>
        <v>1.9627039289771302</v>
      </c>
      <c r="O99" s="35" t="str">
        <f t="shared" si="24"/>
        <v>-</v>
      </c>
      <c r="P99" s="27">
        <f t="shared" si="18"/>
        <v>2.0392019186112345</v>
      </c>
      <c r="Q99" s="36" t="str">
        <f t="shared" si="25"/>
        <v>-</v>
      </c>
      <c r="R99" s="9">
        <f t="shared" si="19"/>
        <v>2.0392019186112345</v>
      </c>
      <c r="S99" s="117" t="str">
        <f t="shared" si="27"/>
        <v>-</v>
      </c>
      <c r="T99" s="93">
        <f t="shared" si="20"/>
        <v>4.112372037252376</v>
      </c>
      <c r="U99" s="117" t="str">
        <f t="shared" si="27"/>
        <v>-</v>
      </c>
      <c r="V99" s="49">
        <f t="shared" si="21"/>
        <v>11.788517285559553</v>
      </c>
      <c r="W99" s="36" t="str">
        <f t="shared" si="26"/>
        <v>-</v>
      </c>
    </row>
    <row r="100" spans="1:23" ht="12.75">
      <c r="A100" s="2">
        <v>39783</v>
      </c>
      <c r="B100" s="17">
        <v>0.6881944444444444</v>
      </c>
      <c r="C100" s="93">
        <v>1.9117444444444442</v>
      </c>
      <c r="D100" s="28">
        <v>-23.849474999999998</v>
      </c>
      <c r="E100" s="93">
        <v>1.9048833333333333</v>
      </c>
      <c r="F100" s="27">
        <v>-23.90119722222222</v>
      </c>
      <c r="G100" s="93">
        <v>1.9514222222222222</v>
      </c>
      <c r="H100" s="27">
        <v>-21.965863888888887</v>
      </c>
      <c r="I100" s="93">
        <f t="shared" si="14"/>
        <v>-0.006861111111110985</v>
      </c>
      <c r="J100" s="27">
        <f t="shared" si="15"/>
        <v>0.03967777777777792</v>
      </c>
      <c r="K100" s="28">
        <f t="shared" si="22"/>
        <v>0.04653888888888891</v>
      </c>
      <c r="L100" s="93">
        <f t="shared" si="16"/>
        <v>0.10738650747581997</v>
      </c>
      <c r="M100" s="35" t="str">
        <f t="shared" si="23"/>
        <v>-</v>
      </c>
      <c r="N100" s="27">
        <f t="shared" si="17"/>
        <v>1.9617600777124824</v>
      </c>
      <c r="O100" s="35" t="str">
        <f t="shared" si="24"/>
        <v>-</v>
      </c>
      <c r="P100" s="27">
        <f t="shared" si="18"/>
        <v>2.039308925548345</v>
      </c>
      <c r="Q100" s="36" t="str">
        <f t="shared" si="25"/>
        <v>-</v>
      </c>
      <c r="R100" s="9">
        <f t="shared" si="19"/>
        <v>2.039308925548345</v>
      </c>
      <c r="S100" s="117" t="str">
        <f t="shared" si="27"/>
        <v>-</v>
      </c>
      <c r="T100" s="93">
        <f t="shared" si="20"/>
        <v>4.108455510736647</v>
      </c>
      <c r="U100" s="117" t="str">
        <f t="shared" si="27"/>
        <v>-</v>
      </c>
      <c r="V100" s="49">
        <f t="shared" si="21"/>
        <v>11.763997601361716</v>
      </c>
      <c r="W100" s="36" t="str">
        <f t="shared" si="26"/>
        <v>-</v>
      </c>
    </row>
    <row r="101" spans="1:23" ht="12.75">
      <c r="A101" s="2">
        <v>39783</v>
      </c>
      <c r="B101" s="17">
        <v>0.688888888888889</v>
      </c>
      <c r="C101" s="93">
        <v>1.9280499999999998</v>
      </c>
      <c r="D101" s="28">
        <v>-23.846877777777777</v>
      </c>
      <c r="E101" s="93">
        <v>1.9215388888888887</v>
      </c>
      <c r="F101" s="27">
        <v>-23.90105833333333</v>
      </c>
      <c r="G101" s="93">
        <v>1.968125</v>
      </c>
      <c r="H101" s="27">
        <v>-21.965841666666666</v>
      </c>
      <c r="I101" s="93">
        <f t="shared" si="14"/>
        <v>-0.006511111111111134</v>
      </c>
      <c r="J101" s="27">
        <f t="shared" si="15"/>
        <v>0.04007500000000008</v>
      </c>
      <c r="K101" s="28">
        <f t="shared" si="22"/>
        <v>0.04658611111111122</v>
      </c>
      <c r="L101" s="93">
        <f t="shared" si="16"/>
        <v>0.10445968685899336</v>
      </c>
      <c r="M101" s="35" t="str">
        <f t="shared" si="23"/>
        <v>-</v>
      </c>
      <c r="N101" s="27">
        <f t="shared" si="17"/>
        <v>1.9608319035954156</v>
      </c>
      <c r="O101" s="35" t="str">
        <f t="shared" si="24"/>
        <v>-</v>
      </c>
      <c r="P101" s="27">
        <f t="shared" si="18"/>
        <v>2.039404060329636</v>
      </c>
      <c r="Q101" s="36" t="str">
        <f t="shared" si="25"/>
        <v>-</v>
      </c>
      <c r="R101" s="9">
        <f t="shared" si="19"/>
        <v>2.039404060329636</v>
      </c>
      <c r="S101" s="117" t="str">
        <f t="shared" si="27"/>
        <v>-</v>
      </c>
      <c r="T101" s="93">
        <f t="shared" si="20"/>
        <v>4.104695650784045</v>
      </c>
      <c r="U101" s="117" t="str">
        <f t="shared" si="27"/>
        <v>-</v>
      </c>
      <c r="V101" s="49">
        <f t="shared" si="21"/>
        <v>11.740429462322536</v>
      </c>
      <c r="W101" s="36" t="str">
        <f t="shared" si="26"/>
        <v>-</v>
      </c>
    </row>
    <row r="102" spans="1:23" ht="12.75">
      <c r="A102" s="2">
        <v>39783</v>
      </c>
      <c r="B102" s="17">
        <v>0.6895833333333333</v>
      </c>
      <c r="C102" s="93">
        <v>1.9443555555555556</v>
      </c>
      <c r="D102" s="28">
        <v>-23.844275</v>
      </c>
      <c r="E102" s="93">
        <v>1.9381916666666668</v>
      </c>
      <c r="F102" s="27">
        <v>-23.90092222222222</v>
      </c>
      <c r="G102" s="93">
        <v>1.9848277777777779</v>
      </c>
      <c r="H102" s="27">
        <v>-21.965819444444445</v>
      </c>
      <c r="I102" s="93">
        <f t="shared" si="14"/>
        <v>-0.006163888888888858</v>
      </c>
      <c r="J102" s="27">
        <f t="shared" si="15"/>
        <v>0.04047222222222224</v>
      </c>
      <c r="K102" s="28">
        <f t="shared" si="22"/>
        <v>0.0466361111111111</v>
      </c>
      <c r="L102" s="93">
        <f t="shared" si="16"/>
        <v>0.10177092869328626</v>
      </c>
      <c r="M102" s="35" t="str">
        <f t="shared" si="23"/>
        <v>-</v>
      </c>
      <c r="N102" s="27">
        <f t="shared" si="17"/>
        <v>1.9599167801866195</v>
      </c>
      <c r="O102" s="35" t="str">
        <f t="shared" si="24"/>
        <v>-</v>
      </c>
      <c r="P102" s="27">
        <f t="shared" si="18"/>
        <v>2.039514159268107</v>
      </c>
      <c r="Q102" s="36" t="str">
        <f t="shared" si="25"/>
        <v>-</v>
      </c>
      <c r="R102" s="9">
        <f t="shared" si="19"/>
        <v>2.039514159268107</v>
      </c>
      <c r="S102" s="117" t="str">
        <f t="shared" si="27"/>
        <v>-</v>
      </c>
      <c r="T102" s="93">
        <f t="shared" si="20"/>
        <v>4.101201868148014</v>
      </c>
      <c r="U102" s="117" t="str">
        <f t="shared" si="27"/>
        <v>-</v>
      </c>
      <c r="V102" s="49">
        <f t="shared" si="21"/>
        <v>11.718395545944787</v>
      </c>
      <c r="W102" s="36" t="str">
        <f t="shared" si="26"/>
        <v>-</v>
      </c>
    </row>
    <row r="103" spans="1:23" ht="12.75">
      <c r="A103" s="2">
        <v>39783</v>
      </c>
      <c r="B103" s="17">
        <v>0.6902777777777778</v>
      </c>
      <c r="C103" s="93">
        <v>1.960661111111111</v>
      </c>
      <c r="D103" s="28">
        <v>-23.841666666666665</v>
      </c>
      <c r="E103" s="93">
        <v>1.9548444444444444</v>
      </c>
      <c r="F103" s="27">
        <v>-23.900783333333333</v>
      </c>
      <c r="G103" s="93">
        <v>2.0015305555555556</v>
      </c>
      <c r="H103" s="27">
        <v>-21.96579722222222</v>
      </c>
      <c r="I103" s="93">
        <f t="shared" si="14"/>
        <v>-0.005816666666666581</v>
      </c>
      <c r="J103" s="27">
        <f t="shared" si="15"/>
        <v>0.040869444444444625</v>
      </c>
      <c r="K103" s="28">
        <f t="shared" si="22"/>
        <v>0.046686111111111206</v>
      </c>
      <c r="L103" s="93">
        <f t="shared" si="16"/>
        <v>0.09930079982516622</v>
      </c>
      <c r="M103" s="35" t="str">
        <f t="shared" si="23"/>
        <v>-</v>
      </c>
      <c r="N103" s="27">
        <f t="shared" si="17"/>
        <v>1.95901474882627</v>
      </c>
      <c r="O103" s="35" t="str">
        <f t="shared" si="24"/>
        <v>-</v>
      </c>
      <c r="P103" s="27">
        <f t="shared" si="18"/>
        <v>2.0396218598765103</v>
      </c>
      <c r="Q103" s="36" t="str">
        <f t="shared" si="25"/>
        <v>-</v>
      </c>
      <c r="R103" s="9">
        <f t="shared" si="19"/>
        <v>2.0396218598765103</v>
      </c>
      <c r="S103" s="117" t="str">
        <f t="shared" si="27"/>
        <v>-</v>
      </c>
      <c r="T103" s="93">
        <f t="shared" si="20"/>
        <v>4.0979374085279465</v>
      </c>
      <c r="U103" s="117" t="str">
        <f t="shared" si="27"/>
        <v>-</v>
      </c>
      <c r="V103" s="49">
        <f t="shared" si="21"/>
        <v>11.697707243963455</v>
      </c>
      <c r="W103" s="36" t="str">
        <f t="shared" si="26"/>
        <v>-</v>
      </c>
    </row>
    <row r="104" spans="1:23" ht="12.75">
      <c r="A104" s="2">
        <v>39783</v>
      </c>
      <c r="B104" s="17">
        <v>0.6909722222222222</v>
      </c>
      <c r="C104" s="93">
        <v>1.976963888888889</v>
      </c>
      <c r="D104" s="28">
        <v>-23.839055555555554</v>
      </c>
      <c r="E104" s="93">
        <v>1.9715</v>
      </c>
      <c r="F104" s="27">
        <v>-23.900647222222222</v>
      </c>
      <c r="G104" s="93">
        <v>2.0182333333333333</v>
      </c>
      <c r="H104" s="27">
        <v>-21.965775</v>
      </c>
      <c r="I104" s="93">
        <f t="shared" si="14"/>
        <v>-0.005463888888888935</v>
      </c>
      <c r="J104" s="27">
        <f t="shared" si="15"/>
        <v>0.04126944444444436</v>
      </c>
      <c r="K104" s="28">
        <f t="shared" si="22"/>
        <v>0.04673333333333329</v>
      </c>
      <c r="L104" s="93">
        <f t="shared" si="16"/>
        <v>0.09700909178737213</v>
      </c>
      <c r="M104" s="35" t="str">
        <f t="shared" si="23"/>
        <v>-</v>
      </c>
      <c r="N104" s="27">
        <f t="shared" si="17"/>
        <v>1.9581396819647519</v>
      </c>
      <c r="O104" s="35" t="str">
        <f t="shared" si="24"/>
        <v>-</v>
      </c>
      <c r="P104" s="27">
        <f t="shared" si="18"/>
        <v>2.039720284636591</v>
      </c>
      <c r="Q104" s="36" t="str">
        <f t="shared" si="25"/>
        <v>-</v>
      </c>
      <c r="R104" s="9">
        <f t="shared" si="19"/>
        <v>2.039720284636591</v>
      </c>
      <c r="S104" s="117" t="str">
        <f t="shared" si="27"/>
        <v>-</v>
      </c>
      <c r="T104" s="93">
        <f t="shared" si="20"/>
        <v>4.094869058388715</v>
      </c>
      <c r="U104" s="117" t="str">
        <f t="shared" si="27"/>
        <v>-</v>
      </c>
      <c r="V104" s="49">
        <f t="shared" si="21"/>
        <v>11.678198597498712</v>
      </c>
      <c r="W104" s="36" t="str">
        <f t="shared" si="26"/>
        <v>-</v>
      </c>
    </row>
    <row r="105" spans="1:23" ht="12.75">
      <c r="A105" s="2">
        <v>39783</v>
      </c>
      <c r="B105" s="17">
        <v>0.6916666666666668</v>
      </c>
      <c r="C105" s="93">
        <v>1.9932694444444445</v>
      </c>
      <c r="D105" s="28">
        <v>-23.83643888888889</v>
      </c>
      <c r="E105" s="93">
        <v>1.9881527777777779</v>
      </c>
      <c r="F105" s="27">
        <v>-23.90050833333333</v>
      </c>
      <c r="G105" s="93">
        <v>2.034933333333333</v>
      </c>
      <c r="H105" s="27">
        <v>-21.965752777777777</v>
      </c>
      <c r="I105" s="93">
        <f t="shared" si="14"/>
        <v>-0.005116666666666658</v>
      </c>
      <c r="J105" s="27">
        <f t="shared" si="15"/>
        <v>0.0416638888888885</v>
      </c>
      <c r="K105" s="28">
        <f t="shared" si="22"/>
        <v>0.04678055555555516</v>
      </c>
      <c r="L105" s="93">
        <f t="shared" si="16"/>
        <v>0.09503146844058137</v>
      </c>
      <c r="M105" s="35" t="str">
        <f t="shared" si="23"/>
        <v>-</v>
      </c>
      <c r="N105" s="27">
        <f t="shared" si="17"/>
        <v>1.9572554332297052</v>
      </c>
      <c r="O105" s="35" t="str">
        <f t="shared" si="24"/>
        <v>-</v>
      </c>
      <c r="P105" s="27">
        <f t="shared" si="18"/>
        <v>2.039816287522205</v>
      </c>
      <c r="Q105" s="36" t="str">
        <f t="shared" si="25"/>
        <v>-</v>
      </c>
      <c r="R105" s="9">
        <f t="shared" si="19"/>
        <v>2.039816287522205</v>
      </c>
      <c r="S105" s="117" t="str">
        <f t="shared" si="27"/>
        <v>-</v>
      </c>
      <c r="T105" s="93">
        <f t="shared" si="20"/>
        <v>4.092103189192491</v>
      </c>
      <c r="U105" s="117" t="str">
        <f t="shared" si="27"/>
        <v>-</v>
      </c>
      <c r="V105" s="49">
        <f t="shared" si="21"/>
        <v>11.660424455347142</v>
      </c>
      <c r="W105" s="36" t="str">
        <f t="shared" si="26"/>
        <v>-</v>
      </c>
    </row>
    <row r="106" spans="1:23" ht="12.75">
      <c r="A106" s="2">
        <v>39783</v>
      </c>
      <c r="B106" s="17">
        <v>0.6923611111111111</v>
      </c>
      <c r="C106" s="93">
        <v>2.0095722222222223</v>
      </c>
      <c r="D106" s="28">
        <v>-23.833816666666664</v>
      </c>
      <c r="E106" s="93">
        <v>2.0048083333333335</v>
      </c>
      <c r="F106" s="27">
        <v>-23.90037222222222</v>
      </c>
      <c r="G106" s="93">
        <v>2.0516361111111108</v>
      </c>
      <c r="H106" s="27">
        <v>-21.965730555555556</v>
      </c>
      <c r="I106" s="93">
        <f t="shared" si="14"/>
        <v>-0.00476388888888879</v>
      </c>
      <c r="J106" s="27">
        <f t="shared" si="15"/>
        <v>0.04206388888888846</v>
      </c>
      <c r="K106" s="28">
        <f t="shared" si="22"/>
        <v>0.046827777777777246</v>
      </c>
      <c r="L106" s="93">
        <f t="shared" si="16"/>
        <v>0.0932735781484288</v>
      </c>
      <c r="M106" s="35" t="str">
        <f t="shared" si="23"/>
        <v>-</v>
      </c>
      <c r="N106" s="27">
        <f t="shared" si="17"/>
        <v>1.9564069714059322</v>
      </c>
      <c r="O106" s="35" t="str">
        <f t="shared" si="24"/>
        <v>-</v>
      </c>
      <c r="P106" s="27">
        <f t="shared" si="18"/>
        <v>2.0399151339210664</v>
      </c>
      <c r="Q106" s="36" t="str">
        <f t="shared" si="25"/>
        <v>-</v>
      </c>
      <c r="R106" s="9">
        <f t="shared" si="19"/>
        <v>2.0399151339210664</v>
      </c>
      <c r="S106" s="117" t="str">
        <f t="shared" si="27"/>
        <v>-</v>
      </c>
      <c r="T106" s="93">
        <f t="shared" si="20"/>
        <v>4.0895956834754275</v>
      </c>
      <c r="U106" s="117" t="str">
        <f t="shared" si="27"/>
        <v>-</v>
      </c>
      <c r="V106" s="49">
        <f t="shared" si="21"/>
        <v>11.644173126647924</v>
      </c>
      <c r="W106" s="36" t="str">
        <f t="shared" si="26"/>
        <v>-</v>
      </c>
    </row>
    <row r="107" spans="1:23" ht="12.75">
      <c r="A107" s="2">
        <v>39783</v>
      </c>
      <c r="B107" s="17">
        <v>0.6930555555555555</v>
      </c>
      <c r="C107" s="93">
        <v>2.025875</v>
      </c>
      <c r="D107" s="28">
        <v>-23.831191666666665</v>
      </c>
      <c r="E107" s="93">
        <v>2.021461111111111</v>
      </c>
      <c r="F107" s="27">
        <v>-23.900233333333333</v>
      </c>
      <c r="G107" s="93">
        <v>2.068338888888889</v>
      </c>
      <c r="H107" s="27">
        <v>-21.965708333333332</v>
      </c>
      <c r="I107" s="93">
        <f t="shared" si="14"/>
        <v>-0.004413888888889161</v>
      </c>
      <c r="J107" s="27">
        <f t="shared" si="15"/>
        <v>0.04246388888888886</v>
      </c>
      <c r="K107" s="28">
        <f t="shared" si="22"/>
        <v>0.04687777777777802</v>
      </c>
      <c r="L107" s="93">
        <f t="shared" si="16"/>
        <v>0.09182985952967422</v>
      </c>
      <c r="M107" s="35" t="str">
        <f t="shared" si="23"/>
        <v>-</v>
      </c>
      <c r="N107" s="27">
        <f t="shared" si="17"/>
        <v>1.9555746347937775</v>
      </c>
      <c r="O107" s="35" t="str">
        <f t="shared" si="24"/>
        <v>-</v>
      </c>
      <c r="P107" s="27">
        <f t="shared" si="18"/>
        <v>2.0400237381374584</v>
      </c>
      <c r="Q107" s="36" t="str">
        <f t="shared" si="25"/>
        <v>-</v>
      </c>
      <c r="R107" s="9">
        <f t="shared" si="19"/>
        <v>2.0400237381374584</v>
      </c>
      <c r="S107" s="117" t="str">
        <f t="shared" si="27"/>
        <v>-</v>
      </c>
      <c r="T107" s="93">
        <f t="shared" si="20"/>
        <v>4.08742823246091</v>
      </c>
      <c r="U107" s="117" t="str">
        <f t="shared" si="27"/>
        <v>-</v>
      </c>
      <c r="V107" s="49">
        <f t="shared" si="21"/>
        <v>11.629878000961686</v>
      </c>
      <c r="W107" s="36" t="str">
        <f t="shared" si="26"/>
        <v>-</v>
      </c>
    </row>
    <row r="108" spans="1:23" ht="12.75">
      <c r="A108" s="2">
        <v>39783</v>
      </c>
      <c r="B108" s="17">
        <v>0.69375</v>
      </c>
      <c r="C108" s="93">
        <v>2.042177777777778</v>
      </c>
      <c r="D108" s="28">
        <v>-23.828563888888887</v>
      </c>
      <c r="E108" s="93">
        <v>2.0381166666666664</v>
      </c>
      <c r="F108" s="27">
        <v>-23.90009444444444</v>
      </c>
      <c r="G108" s="93">
        <v>2.0850416666666667</v>
      </c>
      <c r="H108" s="27">
        <v>-21.96568611111111</v>
      </c>
      <c r="I108" s="93">
        <f t="shared" si="14"/>
        <v>-0.004061111111111515</v>
      </c>
      <c r="J108" s="27">
        <f t="shared" si="15"/>
        <v>0.04286388888888881</v>
      </c>
      <c r="K108" s="28">
        <f t="shared" si="22"/>
        <v>0.04692500000000033</v>
      </c>
      <c r="L108" s="93">
        <f t="shared" si="16"/>
        <v>0.09066462502501026</v>
      </c>
      <c r="M108" s="35" t="str">
        <f t="shared" si="23"/>
        <v>-</v>
      </c>
      <c r="N108" s="27">
        <f t="shared" si="17"/>
        <v>1.9547584561132356</v>
      </c>
      <c r="O108" s="35" t="str">
        <f t="shared" si="24"/>
        <v>-</v>
      </c>
      <c r="P108" s="27">
        <f t="shared" si="18"/>
        <v>2.0401203860589754</v>
      </c>
      <c r="Q108" s="36" t="str">
        <f t="shared" si="25"/>
        <v>-</v>
      </c>
      <c r="R108" s="9">
        <f t="shared" si="19"/>
        <v>2.0401203860589754</v>
      </c>
      <c r="S108" s="117" t="str">
        <f t="shared" si="27"/>
        <v>-</v>
      </c>
      <c r="T108" s="93">
        <f t="shared" si="20"/>
        <v>4.085543467197221</v>
      </c>
      <c r="U108" s="117" t="str">
        <f t="shared" si="27"/>
        <v>-</v>
      </c>
      <c r="V108" s="49">
        <f t="shared" si="21"/>
        <v>11.61723997082032</v>
      </c>
      <c r="W108" s="36" t="str">
        <f t="shared" si="26"/>
        <v>-</v>
      </c>
    </row>
    <row r="109" spans="1:23" ht="12.75">
      <c r="A109" s="2">
        <v>39783</v>
      </c>
      <c r="B109" s="17">
        <v>0.6944444444444445</v>
      </c>
      <c r="C109" s="93">
        <v>2.058480555555555</v>
      </c>
      <c r="D109" s="28">
        <v>-23.825930555555555</v>
      </c>
      <c r="E109" s="93">
        <v>2.054769444444444</v>
      </c>
      <c r="F109" s="27">
        <v>-23.899958333333334</v>
      </c>
      <c r="G109" s="93">
        <v>2.1017444444444444</v>
      </c>
      <c r="H109" s="27">
        <v>-21.965663888888887</v>
      </c>
      <c r="I109" s="93">
        <f t="shared" si="14"/>
        <v>-0.0037111111111109985</v>
      </c>
      <c r="J109" s="27">
        <f t="shared" si="15"/>
        <v>0.04326388888888921</v>
      </c>
      <c r="K109" s="28">
        <f t="shared" si="22"/>
        <v>0.04697500000000021</v>
      </c>
      <c r="L109" s="93">
        <f t="shared" si="16"/>
        <v>0.08984286484923398</v>
      </c>
      <c r="M109" s="35" t="str">
        <f t="shared" si="23"/>
        <v>-</v>
      </c>
      <c r="N109" s="27">
        <f t="shared" si="17"/>
        <v>1.9539558250751026</v>
      </c>
      <c r="O109" s="35" t="str">
        <f t="shared" si="24"/>
        <v>-</v>
      </c>
      <c r="P109" s="27">
        <f t="shared" si="18"/>
        <v>2.0402320797448277</v>
      </c>
      <c r="Q109" s="36" t="str">
        <f t="shared" si="25"/>
        <v>-</v>
      </c>
      <c r="R109" s="9">
        <f t="shared" si="19"/>
        <v>2.0402320797448277</v>
      </c>
      <c r="S109" s="117" t="str">
        <f t="shared" si="27"/>
        <v>-</v>
      </c>
      <c r="T109" s="93">
        <f t="shared" si="20"/>
        <v>4.084030769669164</v>
      </c>
      <c r="U109" s="117" t="str">
        <f t="shared" si="27"/>
        <v>-</v>
      </c>
      <c r="V109" s="49">
        <f t="shared" si="21"/>
        <v>11.60672527422345</v>
      </c>
      <c r="W109" s="36" t="str">
        <f t="shared" si="26"/>
        <v>-</v>
      </c>
    </row>
    <row r="110" spans="1:23" ht="12.75">
      <c r="A110" s="2">
        <v>39783</v>
      </c>
      <c r="B110" s="17">
        <v>0.6951388888888889</v>
      </c>
      <c r="C110" s="93">
        <v>2.074780555555556</v>
      </c>
      <c r="D110" s="28">
        <v>-23.823291666666666</v>
      </c>
      <c r="E110" s="93">
        <v>2.071425</v>
      </c>
      <c r="F110" s="27">
        <v>-23.899819444444443</v>
      </c>
      <c r="G110" s="93">
        <v>2.118447222222222</v>
      </c>
      <c r="H110" s="27">
        <v>-21.96563888888889</v>
      </c>
      <c r="I110" s="93">
        <f t="shared" si="14"/>
        <v>-0.003355555555555778</v>
      </c>
      <c r="J110" s="27">
        <f t="shared" si="15"/>
        <v>0.0436666666666663</v>
      </c>
      <c r="K110" s="28">
        <f t="shared" si="22"/>
        <v>0.047022222222222076</v>
      </c>
      <c r="L110" s="93">
        <f t="shared" si="16"/>
        <v>0.08930489568730432</v>
      </c>
      <c r="M110" s="35" t="str">
        <f t="shared" si="23"/>
        <v>-</v>
      </c>
      <c r="N110" s="27">
        <f t="shared" si="17"/>
        <v>1.9531812817820322</v>
      </c>
      <c r="O110" s="35" t="str">
        <f t="shared" si="24"/>
        <v>-</v>
      </c>
      <c r="P110" s="27">
        <f t="shared" si="18"/>
        <v>2.040331796677867</v>
      </c>
      <c r="Q110" s="36" t="str">
        <f t="shared" si="25"/>
        <v>-</v>
      </c>
      <c r="R110" s="9">
        <f t="shared" si="19"/>
        <v>2.040331796677867</v>
      </c>
      <c r="S110" s="117" t="str">
        <f t="shared" si="27"/>
        <v>-</v>
      </c>
      <c r="T110" s="93">
        <f t="shared" si="20"/>
        <v>4.082817974147203</v>
      </c>
      <c r="U110" s="117" t="str">
        <f t="shared" si="27"/>
        <v>-</v>
      </c>
      <c r="V110" s="49">
        <f t="shared" si="21"/>
        <v>11.597975546303207</v>
      </c>
      <c r="W110" s="36" t="str">
        <f t="shared" si="26"/>
        <v>-</v>
      </c>
    </row>
    <row r="111" spans="1:23" ht="12.75">
      <c r="A111" s="101">
        <v>39783</v>
      </c>
      <c r="B111" s="102">
        <v>0.6958333333333333</v>
      </c>
      <c r="C111" s="103">
        <v>2.0910833333333336</v>
      </c>
      <c r="D111" s="104">
        <v>-23.82065</v>
      </c>
      <c r="E111" s="103">
        <v>2.088077777777778</v>
      </c>
      <c r="F111" s="105">
        <v>-23.899683333333332</v>
      </c>
      <c r="G111" s="93">
        <v>2.13515</v>
      </c>
      <c r="H111" s="27">
        <v>-21.965616666666666</v>
      </c>
      <c r="I111" s="103">
        <f t="shared" si="14"/>
        <v>-0.0030055555555557056</v>
      </c>
      <c r="J111" s="27">
        <f t="shared" si="15"/>
        <v>0.044066666666666254</v>
      </c>
      <c r="K111" s="28">
        <f t="shared" si="22"/>
        <v>0.04707222222222196</v>
      </c>
      <c r="L111" s="103">
        <f t="shared" si="16"/>
        <v>0.08914149045249319</v>
      </c>
      <c r="M111" s="126" t="str">
        <f t="shared" si="23"/>
        <v>Min</v>
      </c>
      <c r="N111" s="27">
        <f t="shared" si="17"/>
        <v>1.9524086144285844</v>
      </c>
      <c r="O111" s="35" t="str">
        <f t="shared" si="24"/>
        <v>-</v>
      </c>
      <c r="P111" s="27">
        <f t="shared" si="18"/>
        <v>2.0404439471201234</v>
      </c>
      <c r="Q111" s="36" t="str">
        <f t="shared" si="25"/>
        <v>-</v>
      </c>
      <c r="R111" s="9">
        <f t="shared" si="19"/>
        <v>2.0404439471201234</v>
      </c>
      <c r="S111" s="117" t="str">
        <f t="shared" si="27"/>
        <v>-</v>
      </c>
      <c r="T111" s="93">
        <f t="shared" si="20"/>
        <v>4.0819940520012015</v>
      </c>
      <c r="U111" s="117" t="str">
        <f t="shared" si="27"/>
        <v>-</v>
      </c>
      <c r="V111" s="49">
        <f t="shared" si="21"/>
        <v>11.591432075093374</v>
      </c>
      <c r="W111" s="36" t="str">
        <f t="shared" si="26"/>
        <v>-</v>
      </c>
    </row>
    <row r="112" spans="1:23" ht="12.75">
      <c r="A112" s="2">
        <v>39783</v>
      </c>
      <c r="B112" s="17">
        <v>0.6965277777777777</v>
      </c>
      <c r="C112" s="93">
        <v>2.1073833333333334</v>
      </c>
      <c r="D112" s="28">
        <v>-23.818002777777778</v>
      </c>
      <c r="E112" s="93">
        <v>2.1047333333333333</v>
      </c>
      <c r="F112" s="27">
        <v>-23.899544444444444</v>
      </c>
      <c r="G112" s="93">
        <v>2.15185</v>
      </c>
      <c r="H112" s="27">
        <v>-21.965594444444445</v>
      </c>
      <c r="I112" s="93">
        <f t="shared" si="14"/>
        <v>-0.002650000000000041</v>
      </c>
      <c r="J112" s="27">
        <f t="shared" si="15"/>
        <v>0.044466666666666654</v>
      </c>
      <c r="K112" s="28">
        <f t="shared" si="22"/>
        <v>0.047116666666666696</v>
      </c>
      <c r="L112" s="93">
        <f t="shared" si="16"/>
        <v>0.08927819569580406</v>
      </c>
      <c r="M112" s="35" t="str">
        <f t="shared" si="23"/>
        <v>-</v>
      </c>
      <c r="N112" s="27">
        <f t="shared" si="17"/>
        <v>1.9516496090598348</v>
      </c>
      <c r="O112" s="35" t="str">
        <f t="shared" si="24"/>
        <v>-</v>
      </c>
      <c r="P112" s="27">
        <f t="shared" si="18"/>
        <v>2.040529223046975</v>
      </c>
      <c r="Q112" s="36" t="str">
        <f t="shared" si="25"/>
        <v>-</v>
      </c>
      <c r="R112" s="9">
        <f t="shared" si="19"/>
        <v>2.040529223046975</v>
      </c>
      <c r="S112" s="117" t="str">
        <f t="shared" si="27"/>
        <v>-</v>
      </c>
      <c r="T112" s="93">
        <f t="shared" si="20"/>
        <v>4.081457027802614</v>
      </c>
      <c r="U112" s="117" t="str">
        <f t="shared" si="27"/>
        <v>-</v>
      </c>
      <c r="V112" s="49">
        <f t="shared" si="21"/>
        <v>11.586580554221431</v>
      </c>
      <c r="W112" s="36" t="str">
        <f t="shared" si="26"/>
        <v>-</v>
      </c>
    </row>
    <row r="113" spans="1:23" ht="12.75">
      <c r="A113" s="2">
        <v>39783</v>
      </c>
      <c r="B113" s="17">
        <v>0.6972222222222223</v>
      </c>
      <c r="C113" s="93">
        <v>2.123683333333333</v>
      </c>
      <c r="D113" s="28">
        <v>-23.81535277777778</v>
      </c>
      <c r="E113" s="93">
        <v>2.121386111111111</v>
      </c>
      <c r="F113" s="27">
        <v>-23.899405555555553</v>
      </c>
      <c r="G113" s="93">
        <v>2.1685527777777778</v>
      </c>
      <c r="H113" s="27">
        <v>-21.96557222222222</v>
      </c>
      <c r="I113" s="93">
        <f t="shared" si="14"/>
        <v>-0.0022972222222219507</v>
      </c>
      <c r="J113" s="27">
        <f t="shared" si="15"/>
        <v>0.04486944444444463</v>
      </c>
      <c r="K113" s="28">
        <f t="shared" si="22"/>
        <v>0.04716666666666658</v>
      </c>
      <c r="L113" s="93">
        <f t="shared" si="16"/>
        <v>0.08976638632702644</v>
      </c>
      <c r="M113" s="35" t="str">
        <f t="shared" si="23"/>
        <v>-</v>
      </c>
      <c r="N113" s="27">
        <f t="shared" si="17"/>
        <v>1.9509191345480363</v>
      </c>
      <c r="O113" s="35" t="str">
        <f t="shared" si="24"/>
        <v>-</v>
      </c>
      <c r="P113" s="27">
        <f t="shared" si="18"/>
        <v>2.040639187862307</v>
      </c>
      <c r="Q113" s="36" t="str">
        <f t="shared" si="25"/>
        <v>-</v>
      </c>
      <c r="R113" s="9">
        <f t="shared" si="19"/>
        <v>2.040639187862307</v>
      </c>
      <c r="S113" s="117" t="str">
        <f t="shared" si="27"/>
        <v>-</v>
      </c>
      <c r="T113" s="93">
        <f t="shared" si="20"/>
        <v>4.08132470873737</v>
      </c>
      <c r="U113" s="117" t="str">
        <f t="shared" si="27"/>
        <v>Min</v>
      </c>
      <c r="V113" s="49">
        <f t="shared" si="21"/>
        <v>11.584036765599606</v>
      </c>
      <c r="W113" s="36" t="str">
        <f t="shared" si="26"/>
        <v>-</v>
      </c>
    </row>
    <row r="114" spans="1:23" ht="12.75">
      <c r="A114" s="115">
        <v>39783</v>
      </c>
      <c r="B114" s="116">
        <v>0.6979166666666666</v>
      </c>
      <c r="C114" s="93">
        <v>2.1399833333333333</v>
      </c>
      <c r="D114" s="28">
        <v>-23.812697222222223</v>
      </c>
      <c r="E114" s="93">
        <v>2.1380416666666666</v>
      </c>
      <c r="F114" s="27">
        <v>-23.899269444444442</v>
      </c>
      <c r="G114" s="93">
        <v>2.1852555555555555</v>
      </c>
      <c r="H114" s="27">
        <v>-21.96555</v>
      </c>
      <c r="I114" s="93">
        <f t="shared" si="14"/>
        <v>-0.0019416666666667304</v>
      </c>
      <c r="J114" s="27">
        <f t="shared" si="15"/>
        <v>0.04527222222222216</v>
      </c>
      <c r="K114" s="28">
        <f t="shared" si="22"/>
        <v>0.04721388888888889</v>
      </c>
      <c r="L114" s="93">
        <f t="shared" si="16"/>
        <v>0.09057738912751825</v>
      </c>
      <c r="M114" s="35" t="str">
        <f t="shared" si="23"/>
        <v>-</v>
      </c>
      <c r="N114" s="27">
        <f t="shared" si="17"/>
        <v>1.950202623130358</v>
      </c>
      <c r="O114" s="35" t="str">
        <f t="shared" si="24"/>
        <v>-</v>
      </c>
      <c r="P114" s="27">
        <f t="shared" si="18"/>
        <v>2.0407397546601795</v>
      </c>
      <c r="Q114" s="36" t="str">
        <f t="shared" si="25"/>
        <v>-</v>
      </c>
      <c r="R114" s="9">
        <f t="shared" si="19"/>
        <v>2.0407397546601795</v>
      </c>
      <c r="S114" s="117" t="str">
        <f t="shared" si="27"/>
        <v>-</v>
      </c>
      <c r="T114" s="93">
        <f t="shared" si="20"/>
        <v>4.081519766918056</v>
      </c>
      <c r="U114" s="117" t="str">
        <f t="shared" si="27"/>
        <v>-</v>
      </c>
      <c r="V114" s="49">
        <f t="shared" si="21"/>
        <v>11.58338986414214</v>
      </c>
      <c r="W114" s="36" t="str">
        <f t="shared" si="26"/>
        <v>Min</v>
      </c>
    </row>
    <row r="115" spans="1:23" ht="12.75">
      <c r="A115" s="2">
        <v>39783</v>
      </c>
      <c r="B115" s="17">
        <v>0.6986111111111111</v>
      </c>
      <c r="C115" s="93">
        <v>2.156283333333333</v>
      </c>
      <c r="D115" s="28">
        <v>-23.810036111111113</v>
      </c>
      <c r="E115" s="93">
        <v>2.1546944444444445</v>
      </c>
      <c r="F115" s="27">
        <v>-23.899130555555555</v>
      </c>
      <c r="G115" s="93">
        <v>2.2019583333333337</v>
      </c>
      <c r="H115" s="27">
        <v>-21.965527777777776</v>
      </c>
      <c r="I115" s="93">
        <f t="shared" si="14"/>
        <v>-0.0015888888888886399</v>
      </c>
      <c r="J115" s="27">
        <f t="shared" si="15"/>
        <v>0.045675000000000576</v>
      </c>
      <c r="K115" s="28">
        <f t="shared" si="22"/>
        <v>0.047263888888889216</v>
      </c>
      <c r="L115" s="93">
        <f t="shared" si="16"/>
        <v>0.09172210778690852</v>
      </c>
      <c r="M115" s="35" t="str">
        <f t="shared" si="23"/>
        <v>-</v>
      </c>
      <c r="N115" s="27">
        <f t="shared" si="17"/>
        <v>1.9495001138842905</v>
      </c>
      <c r="O115" s="35" t="str">
        <f t="shared" si="24"/>
        <v>-</v>
      </c>
      <c r="P115" s="27">
        <f t="shared" si="18"/>
        <v>2.040850176847201</v>
      </c>
      <c r="Q115" s="36" t="str">
        <f t="shared" si="25"/>
        <v>-</v>
      </c>
      <c r="R115" s="9">
        <f t="shared" si="19"/>
        <v>2.040850176847201</v>
      </c>
      <c r="S115" s="117" t="str">
        <f t="shared" si="27"/>
        <v>-</v>
      </c>
      <c r="T115" s="93">
        <f t="shared" si="20"/>
        <v>4.082072398518401</v>
      </c>
      <c r="U115" s="117" t="str">
        <f t="shared" si="27"/>
        <v>-</v>
      </c>
      <c r="V115" s="49">
        <f t="shared" si="21"/>
        <v>11.584784645756248</v>
      </c>
      <c r="W115" s="36" t="str">
        <f t="shared" si="26"/>
        <v>-</v>
      </c>
    </row>
    <row r="116" spans="1:23" ht="12.75">
      <c r="A116" s="2">
        <v>39783</v>
      </c>
      <c r="B116" s="17">
        <v>0.6993055555555556</v>
      </c>
      <c r="C116" s="93">
        <v>2.1725833333333333</v>
      </c>
      <c r="D116" s="28">
        <v>-23.807372222222224</v>
      </c>
      <c r="E116" s="93">
        <v>2.17135</v>
      </c>
      <c r="F116" s="27">
        <v>-23.898994444444444</v>
      </c>
      <c r="G116" s="93">
        <v>2.2186611111111114</v>
      </c>
      <c r="H116" s="27">
        <v>-21.965505555555556</v>
      </c>
      <c r="I116" s="93">
        <f t="shared" si="14"/>
        <v>-0.0012333333333334195</v>
      </c>
      <c r="J116" s="27">
        <f t="shared" si="15"/>
        <v>0.046077777777778106</v>
      </c>
      <c r="K116" s="28">
        <f t="shared" si="22"/>
        <v>0.047311111111111526</v>
      </c>
      <c r="L116" s="93">
        <f t="shared" si="16"/>
        <v>0.09317141036634899</v>
      </c>
      <c r="M116" s="35" t="str">
        <f t="shared" si="23"/>
        <v>-</v>
      </c>
      <c r="N116" s="27">
        <f t="shared" si="17"/>
        <v>1.9488142688624632</v>
      </c>
      <c r="O116" s="35" t="str">
        <f t="shared" si="24"/>
        <v>-</v>
      </c>
      <c r="P116" s="27">
        <f t="shared" si="18"/>
        <v>2.0409511763427832</v>
      </c>
      <c r="Q116" s="36" t="str">
        <f t="shared" si="25"/>
        <v>-</v>
      </c>
      <c r="R116" s="9">
        <f t="shared" si="19"/>
        <v>2.0409511763427832</v>
      </c>
      <c r="S116" s="117" t="str">
        <f t="shared" si="27"/>
        <v>-</v>
      </c>
      <c r="T116" s="93">
        <f t="shared" si="20"/>
        <v>4.082936855571596</v>
      </c>
      <c r="U116" s="117" t="str">
        <f t="shared" si="27"/>
        <v>-</v>
      </c>
      <c r="V116" s="49">
        <f t="shared" si="21"/>
        <v>11.587991140536467</v>
      </c>
      <c r="W116" s="36" t="str">
        <f t="shared" si="26"/>
        <v>-</v>
      </c>
    </row>
    <row r="117" spans="1:23" ht="12.75">
      <c r="A117" s="2">
        <v>39783</v>
      </c>
      <c r="B117" s="17">
        <v>0.7</v>
      </c>
      <c r="C117" s="93">
        <v>2.188883333333333</v>
      </c>
      <c r="D117" s="28">
        <v>-23.804705555555557</v>
      </c>
      <c r="E117" s="93">
        <v>2.1880027777777777</v>
      </c>
      <c r="F117" s="27">
        <v>-23.898855555555556</v>
      </c>
      <c r="G117" s="93">
        <v>2.235363888888889</v>
      </c>
      <c r="H117" s="27">
        <v>-21.96548333333333</v>
      </c>
      <c r="I117" s="93">
        <f t="shared" si="14"/>
        <v>-0.000880555555555329</v>
      </c>
      <c r="J117" s="27">
        <f t="shared" si="15"/>
        <v>0.04648055555555608</v>
      </c>
      <c r="K117" s="28">
        <f t="shared" si="22"/>
        <v>0.04736111111111141</v>
      </c>
      <c r="L117" s="93">
        <f t="shared" si="16"/>
        <v>0.09492183825205575</v>
      </c>
      <c r="M117" s="35" t="str">
        <f t="shared" si="23"/>
        <v>-</v>
      </c>
      <c r="N117" s="27">
        <f t="shared" si="17"/>
        <v>1.9481451180294675</v>
      </c>
      <c r="O117" s="35" t="str">
        <f t="shared" si="24"/>
        <v>-</v>
      </c>
      <c r="P117" s="27">
        <f t="shared" si="18"/>
        <v>2.0410620557617785</v>
      </c>
      <c r="Q117" s="36" t="str">
        <f t="shared" si="25"/>
        <v>-</v>
      </c>
      <c r="R117" s="9">
        <f t="shared" si="19"/>
        <v>2.0410620557617785</v>
      </c>
      <c r="S117" s="117" t="str">
        <f t="shared" si="27"/>
        <v>-</v>
      </c>
      <c r="T117" s="93">
        <f t="shared" si="20"/>
        <v>4.084129012043302</v>
      </c>
      <c r="U117" s="117" t="str">
        <f t="shared" si="27"/>
        <v>-</v>
      </c>
      <c r="V117" s="49">
        <f t="shared" si="21"/>
        <v>11.593073082461922</v>
      </c>
      <c r="W117" s="36" t="str">
        <f t="shared" si="26"/>
        <v>-</v>
      </c>
    </row>
    <row r="118" spans="1:23" ht="12.75">
      <c r="A118" s="2">
        <v>39783</v>
      </c>
      <c r="B118" s="17">
        <v>0.7006944444444444</v>
      </c>
      <c r="C118" s="93">
        <v>2.2051805555555557</v>
      </c>
      <c r="D118" s="28">
        <v>-23.802033333333334</v>
      </c>
      <c r="E118" s="93">
        <v>2.2046583333333336</v>
      </c>
      <c r="F118" s="27">
        <v>-23.898716666666665</v>
      </c>
      <c r="G118" s="93">
        <v>2.252066666666667</v>
      </c>
      <c r="H118" s="27">
        <v>-21.96546111111111</v>
      </c>
      <c r="I118" s="93">
        <f t="shared" si="14"/>
        <v>-0.0005222222222220907</v>
      </c>
      <c r="J118" s="27">
        <f t="shared" si="15"/>
        <v>0.046886111111111184</v>
      </c>
      <c r="K118" s="28">
        <f t="shared" si="22"/>
        <v>0.047408333333333275</v>
      </c>
      <c r="L118" s="93">
        <f t="shared" si="16"/>
        <v>0.09694841711519181</v>
      </c>
      <c r="M118" s="35" t="str">
        <f t="shared" si="23"/>
        <v>-</v>
      </c>
      <c r="N118" s="27">
        <f t="shared" si="17"/>
        <v>1.9475028431580501</v>
      </c>
      <c r="O118" s="35" t="str">
        <f t="shared" si="24"/>
        <v>-</v>
      </c>
      <c r="P118" s="27">
        <f t="shared" si="18"/>
        <v>2.041160859091426</v>
      </c>
      <c r="Q118" s="36" t="str">
        <f t="shared" si="25"/>
        <v>-</v>
      </c>
      <c r="R118" s="9">
        <f t="shared" si="19"/>
        <v>2.041160859091426</v>
      </c>
      <c r="S118" s="117" t="str">
        <f t="shared" si="27"/>
        <v>-</v>
      </c>
      <c r="T118" s="93">
        <f t="shared" si="20"/>
        <v>4.085612119364669</v>
      </c>
      <c r="U118" s="117" t="str">
        <f t="shared" si="27"/>
        <v>-</v>
      </c>
      <c r="V118" s="49">
        <f t="shared" si="21"/>
        <v>11.599862821676108</v>
      </c>
      <c r="W118" s="36" t="str">
        <f t="shared" si="26"/>
        <v>-</v>
      </c>
    </row>
    <row r="119" spans="1:23" ht="12.75">
      <c r="A119" s="89">
        <v>39783</v>
      </c>
      <c r="B119" s="90">
        <v>0.7013888888888888</v>
      </c>
      <c r="C119" s="95">
        <v>2.221477777777778</v>
      </c>
      <c r="D119" s="97">
        <v>-23.799355555555557</v>
      </c>
      <c r="E119" s="95">
        <v>2.221311111111111</v>
      </c>
      <c r="F119" s="96">
        <v>-23.898580555555554</v>
      </c>
      <c r="G119" s="106">
        <v>2.268769444444444</v>
      </c>
      <c r="H119" s="107">
        <v>-21.965438888888887</v>
      </c>
      <c r="I119" s="95">
        <f t="shared" si="14"/>
        <v>-0.00016666666666687036</v>
      </c>
      <c r="J119" s="27">
        <f t="shared" si="15"/>
        <v>0.04729166666666629</v>
      </c>
      <c r="K119" s="28">
        <f t="shared" si="22"/>
        <v>0.04745833333333316</v>
      </c>
      <c r="L119" s="122">
        <f t="shared" si="16"/>
        <v>0.09925134190793271</v>
      </c>
      <c r="M119" s="127" t="str">
        <f t="shared" si="23"/>
        <v>-</v>
      </c>
      <c r="N119" s="27">
        <f t="shared" si="17"/>
        <v>1.946874941924703</v>
      </c>
      <c r="O119" s="35" t="str">
        <f t="shared" si="24"/>
        <v>-</v>
      </c>
      <c r="P119" s="27">
        <f t="shared" si="18"/>
        <v>2.041274824335297</v>
      </c>
      <c r="Q119" s="36" t="str">
        <f t="shared" si="25"/>
        <v>-</v>
      </c>
      <c r="R119" s="9">
        <f t="shared" si="19"/>
        <v>2.041274824335297</v>
      </c>
      <c r="S119" s="117" t="str">
        <f t="shared" si="27"/>
        <v>-</v>
      </c>
      <c r="T119" s="93">
        <f t="shared" si="20"/>
        <v>4.087401108167933</v>
      </c>
      <c r="U119" s="117" t="str">
        <f t="shared" si="27"/>
        <v>-</v>
      </c>
      <c r="V119" s="49">
        <f t="shared" si="21"/>
        <v>11.608394015193209</v>
      </c>
      <c r="W119" s="36" t="str">
        <f t="shared" si="26"/>
        <v>-</v>
      </c>
    </row>
    <row r="120" spans="1:23" ht="12.75">
      <c r="A120" s="89">
        <v>39783</v>
      </c>
      <c r="B120" s="90">
        <v>0.7020833333333334</v>
      </c>
      <c r="C120" s="95">
        <v>2.237775</v>
      </c>
      <c r="D120" s="97">
        <v>-23.796675</v>
      </c>
      <c r="E120" s="95">
        <v>2.237966666666667</v>
      </c>
      <c r="F120" s="96">
        <v>-23.898441666666667</v>
      </c>
      <c r="G120" s="106">
        <v>2.2854694444444443</v>
      </c>
      <c r="H120" s="107">
        <v>-21.965416666666666</v>
      </c>
      <c r="I120" s="95">
        <f t="shared" si="14"/>
        <v>0.0001916666666668121</v>
      </c>
      <c r="J120" s="27">
        <f t="shared" si="15"/>
        <v>0.04769444444444426</v>
      </c>
      <c r="K120" s="28">
        <f t="shared" si="22"/>
        <v>0.04750277777777745</v>
      </c>
      <c r="L120" s="122">
        <f t="shared" si="16"/>
        <v>0.1018006333385351</v>
      </c>
      <c r="M120" s="127" t="str">
        <f t="shared" si="23"/>
        <v>-</v>
      </c>
      <c r="N120" s="27">
        <f t="shared" si="17"/>
        <v>1.9462510642777417</v>
      </c>
      <c r="O120" s="35" t="str">
        <f t="shared" si="24"/>
        <v>-</v>
      </c>
      <c r="P120" s="27">
        <f t="shared" si="18"/>
        <v>2.0413617263866812</v>
      </c>
      <c r="Q120" s="36" t="str">
        <f t="shared" si="25"/>
        <v>-</v>
      </c>
      <c r="R120" s="9">
        <f t="shared" si="19"/>
        <v>2.0413617263866812</v>
      </c>
      <c r="S120" s="117" t="str">
        <f t="shared" si="27"/>
        <v>-</v>
      </c>
      <c r="T120" s="93">
        <f t="shared" si="20"/>
        <v>4.089413424002958</v>
      </c>
      <c r="U120" s="117" t="str">
        <f t="shared" si="27"/>
        <v>-</v>
      </c>
      <c r="V120" s="49">
        <f t="shared" si="21"/>
        <v>11.618244553274636</v>
      </c>
      <c r="W120" s="36" t="str">
        <f t="shared" si="26"/>
        <v>-</v>
      </c>
    </row>
    <row r="121" spans="1:23" ht="12.75">
      <c r="A121" s="2">
        <v>39783</v>
      </c>
      <c r="B121" s="17">
        <v>0.7027777777777778</v>
      </c>
      <c r="C121" s="93">
        <v>2.2540722222222223</v>
      </c>
      <c r="D121" s="28">
        <v>-23.793991666666667</v>
      </c>
      <c r="E121" s="93">
        <v>2.2546194444444443</v>
      </c>
      <c r="F121" s="27">
        <v>-23.898302777777776</v>
      </c>
      <c r="G121" s="93">
        <v>2.302172222222222</v>
      </c>
      <c r="H121" s="27">
        <v>-21.965394444444442</v>
      </c>
      <c r="I121" s="93">
        <f t="shared" si="14"/>
        <v>0.0005472222222220324</v>
      </c>
      <c r="J121" s="27">
        <f t="shared" si="15"/>
        <v>0.04809999999999981</v>
      </c>
      <c r="K121" s="28">
        <f t="shared" si="22"/>
        <v>0.04755277777777778</v>
      </c>
      <c r="L121" s="93">
        <f t="shared" si="16"/>
        <v>0.1045809365494514</v>
      </c>
      <c r="M121" s="35" t="str">
        <f t="shared" si="23"/>
        <v>-</v>
      </c>
      <c r="N121" s="27">
        <f t="shared" si="17"/>
        <v>1.9456571223585808</v>
      </c>
      <c r="O121" s="35" t="str">
        <f t="shared" si="24"/>
        <v>-</v>
      </c>
      <c r="P121" s="27">
        <f t="shared" si="18"/>
        <v>2.0414735078359834</v>
      </c>
      <c r="Q121" s="36" t="str">
        <f t="shared" si="25"/>
        <v>-</v>
      </c>
      <c r="R121" s="9">
        <f t="shared" si="19"/>
        <v>2.0414735078359834</v>
      </c>
      <c r="S121" s="117" t="str">
        <f t="shared" si="27"/>
        <v>-</v>
      </c>
      <c r="T121" s="93">
        <f t="shared" si="20"/>
        <v>4.091711566744015</v>
      </c>
      <c r="U121" s="117" t="str">
        <f t="shared" si="27"/>
        <v>-</v>
      </c>
      <c r="V121" s="49">
        <f t="shared" si="21"/>
        <v>11.629729110406538</v>
      </c>
      <c r="W121" s="36" t="str">
        <f t="shared" si="26"/>
        <v>-</v>
      </c>
    </row>
    <row r="122" spans="1:23" ht="12.75">
      <c r="A122" s="2">
        <v>39783</v>
      </c>
      <c r="B122" s="17">
        <v>0.7034722222222222</v>
      </c>
      <c r="C122" s="93">
        <v>2.2703694444444444</v>
      </c>
      <c r="D122" s="28">
        <v>-23.79130277777778</v>
      </c>
      <c r="E122" s="93">
        <v>2.271272222222222</v>
      </c>
      <c r="F122" s="27">
        <v>-23.898166666666665</v>
      </c>
      <c r="G122" s="93">
        <v>2.318875</v>
      </c>
      <c r="H122" s="27">
        <v>-21.96537222222222</v>
      </c>
      <c r="I122" s="93">
        <f t="shared" si="14"/>
        <v>0.0009027777777776969</v>
      </c>
      <c r="J122" s="27">
        <f t="shared" si="15"/>
        <v>0.04850555555555536</v>
      </c>
      <c r="K122" s="28">
        <f t="shared" si="22"/>
        <v>0.04760277777777766</v>
      </c>
      <c r="L122" s="93">
        <f t="shared" si="16"/>
        <v>0.10757926811186716</v>
      </c>
      <c r="M122" s="35" t="str">
        <f t="shared" si="23"/>
        <v>-</v>
      </c>
      <c r="N122" s="27">
        <f t="shared" si="17"/>
        <v>1.9450776546858772</v>
      </c>
      <c r="O122" s="35" t="str">
        <f t="shared" si="24"/>
        <v>-</v>
      </c>
      <c r="P122" s="27">
        <f t="shared" si="18"/>
        <v>2.041588151559799</v>
      </c>
      <c r="Q122" s="36" t="str">
        <f t="shared" si="25"/>
        <v>-</v>
      </c>
      <c r="R122" s="9">
        <f t="shared" si="19"/>
        <v>2.041588151559799</v>
      </c>
      <c r="S122" s="117" t="str">
        <f t="shared" si="27"/>
        <v>-</v>
      </c>
      <c r="T122" s="93">
        <f t="shared" si="20"/>
        <v>4.094245074357543</v>
      </c>
      <c r="U122" s="117" t="str">
        <f t="shared" si="27"/>
        <v>-</v>
      </c>
      <c r="V122" s="49">
        <f t="shared" si="21"/>
        <v>11.642573174497198</v>
      </c>
      <c r="W122" s="36" t="str">
        <f t="shared" si="26"/>
        <v>-</v>
      </c>
    </row>
    <row r="123" spans="1:23" ht="12.75">
      <c r="A123" s="2">
        <v>39783</v>
      </c>
      <c r="B123" s="17">
        <v>0.7041666666666666</v>
      </c>
      <c r="C123" s="93">
        <v>2.2866666666666666</v>
      </c>
      <c r="D123" s="28">
        <v>-23.788608333333336</v>
      </c>
      <c r="E123" s="93">
        <v>2.2879277777777776</v>
      </c>
      <c r="F123" s="27">
        <v>-23.898027777777777</v>
      </c>
      <c r="G123" s="93">
        <v>2.335577777777778</v>
      </c>
      <c r="H123" s="27">
        <v>-21.96534722222222</v>
      </c>
      <c r="I123" s="93">
        <f t="shared" si="14"/>
        <v>0.0012611111111109352</v>
      </c>
      <c r="J123" s="27">
        <f t="shared" si="15"/>
        <v>0.04891111111111135</v>
      </c>
      <c r="K123" s="28">
        <f t="shared" si="22"/>
        <v>0.047650000000000414</v>
      </c>
      <c r="L123" s="93">
        <f t="shared" si="16"/>
        <v>0.1107789744133227</v>
      </c>
      <c r="M123" s="35" t="str">
        <f t="shared" si="23"/>
        <v>-</v>
      </c>
      <c r="N123" s="27">
        <f t="shared" si="17"/>
        <v>1.9445153051919406</v>
      </c>
      <c r="O123" s="35" t="str">
        <f t="shared" si="24"/>
        <v>-</v>
      </c>
      <c r="P123" s="27">
        <f t="shared" si="18"/>
        <v>2.04169066313638</v>
      </c>
      <c r="Q123" s="36" t="str">
        <f t="shared" si="25"/>
        <v>-</v>
      </c>
      <c r="R123" s="9">
        <f t="shared" si="19"/>
        <v>2.04169066313638</v>
      </c>
      <c r="S123" s="117" t="str">
        <f t="shared" si="27"/>
        <v>-</v>
      </c>
      <c r="T123" s="93">
        <f t="shared" si="20"/>
        <v>4.096984942741644</v>
      </c>
      <c r="U123" s="117" t="str">
        <f t="shared" si="27"/>
        <v>-</v>
      </c>
      <c r="V123" s="49">
        <f t="shared" si="21"/>
        <v>11.65663695533916</v>
      </c>
      <c r="W123" s="36" t="str">
        <f t="shared" si="26"/>
        <v>-</v>
      </c>
    </row>
    <row r="124" spans="1:23" ht="12.75">
      <c r="A124" s="2">
        <v>39783</v>
      </c>
      <c r="B124" s="17">
        <v>0.7048611111111112</v>
      </c>
      <c r="C124" s="93">
        <v>2.302961111111111</v>
      </c>
      <c r="D124" s="28">
        <v>-23.785911111111112</v>
      </c>
      <c r="E124" s="93">
        <v>2.3045805555555554</v>
      </c>
      <c r="F124" s="27">
        <v>-23.89788888888889</v>
      </c>
      <c r="G124" s="93">
        <v>2.3522805555555557</v>
      </c>
      <c r="H124" s="27">
        <v>-21.965325</v>
      </c>
      <c r="I124" s="93">
        <f t="shared" si="14"/>
        <v>0.0016194444444446177</v>
      </c>
      <c r="J124" s="27">
        <f t="shared" si="15"/>
        <v>0.049319444444444915</v>
      </c>
      <c r="K124" s="28">
        <f t="shared" si="22"/>
        <v>0.0477000000000003</v>
      </c>
      <c r="L124" s="93">
        <f t="shared" si="16"/>
        <v>0.1141608252056162</v>
      </c>
      <c r="M124" s="35" t="str">
        <f t="shared" si="23"/>
        <v>-</v>
      </c>
      <c r="N124" s="27">
        <f t="shared" si="17"/>
        <v>1.9439809509732227</v>
      </c>
      <c r="O124" s="35" t="str">
        <f t="shared" si="24"/>
        <v>-</v>
      </c>
      <c r="P124" s="27">
        <f t="shared" si="18"/>
        <v>2.041803135767579</v>
      </c>
      <c r="Q124" s="36" t="str">
        <f t="shared" si="25"/>
        <v>-</v>
      </c>
      <c r="R124" s="9">
        <f t="shared" si="19"/>
        <v>2.041803135767579</v>
      </c>
      <c r="S124" s="117" t="str">
        <f t="shared" si="27"/>
        <v>-</v>
      </c>
      <c r="T124" s="93">
        <f t="shared" si="20"/>
        <v>4.099944911946418</v>
      </c>
      <c r="U124" s="117" t="str">
        <f t="shared" si="27"/>
        <v>-</v>
      </c>
      <c r="V124" s="49">
        <f t="shared" si="21"/>
        <v>11.671981315562546</v>
      </c>
      <c r="W124" s="36" t="str">
        <f t="shared" si="26"/>
        <v>-</v>
      </c>
    </row>
    <row r="125" spans="1:23" ht="12.75">
      <c r="A125" s="2">
        <v>39783</v>
      </c>
      <c r="B125" s="17">
        <v>0.7055555555555556</v>
      </c>
      <c r="C125" s="93">
        <v>2.3192555555555554</v>
      </c>
      <c r="D125" s="28">
        <v>-23.78320833333333</v>
      </c>
      <c r="E125" s="93">
        <v>2.321236111111111</v>
      </c>
      <c r="F125" s="27">
        <v>-23.89775277777778</v>
      </c>
      <c r="G125" s="93">
        <v>2.3689833333333334</v>
      </c>
      <c r="H125" s="27">
        <v>-21.965302777777776</v>
      </c>
      <c r="I125" s="93">
        <f t="shared" si="14"/>
        <v>0.00198055555555543</v>
      </c>
      <c r="J125" s="27">
        <f t="shared" si="15"/>
        <v>0.04972777777777804</v>
      </c>
      <c r="K125" s="28">
        <f t="shared" si="22"/>
        <v>0.04774722222222261</v>
      </c>
      <c r="L125" s="93">
        <f t="shared" si="16"/>
        <v>0.11772351394178192</v>
      </c>
      <c r="M125" s="35" t="str">
        <f t="shared" si="23"/>
        <v>-</v>
      </c>
      <c r="N125" s="27">
        <f t="shared" si="17"/>
        <v>1.9434614049948131</v>
      </c>
      <c r="O125" s="35" t="str">
        <f t="shared" si="24"/>
        <v>-</v>
      </c>
      <c r="P125" s="27">
        <f t="shared" si="18"/>
        <v>2.0419060751062212</v>
      </c>
      <c r="Q125" s="36" t="str">
        <f t="shared" si="25"/>
        <v>-</v>
      </c>
      <c r="R125" s="9">
        <f t="shared" si="19"/>
        <v>2.0419060751062212</v>
      </c>
      <c r="S125" s="117" t="str">
        <f t="shared" si="27"/>
        <v>-</v>
      </c>
      <c r="T125" s="93">
        <f t="shared" si="20"/>
        <v>4.103090994042816</v>
      </c>
      <c r="U125" s="117" t="str">
        <f t="shared" si="27"/>
        <v>-</v>
      </c>
      <c r="V125" s="49">
        <f t="shared" si="21"/>
        <v>11.68842513923263</v>
      </c>
      <c r="W125" s="36" t="str">
        <f t="shared" si="26"/>
        <v>-</v>
      </c>
    </row>
    <row r="126" spans="1:23" ht="12.75">
      <c r="A126" s="2">
        <v>39783</v>
      </c>
      <c r="B126" s="17">
        <v>0.70625</v>
      </c>
      <c r="C126" s="93">
        <v>2.33555</v>
      </c>
      <c r="D126" s="28">
        <v>-23.780502777777777</v>
      </c>
      <c r="E126" s="93">
        <v>2.337888888888889</v>
      </c>
      <c r="F126" s="27">
        <v>-23.897613888888888</v>
      </c>
      <c r="G126" s="93">
        <v>2.385686111111111</v>
      </c>
      <c r="H126" s="27">
        <v>-21.965280555555555</v>
      </c>
      <c r="I126" s="93">
        <f t="shared" si="14"/>
        <v>0.0023388888888891124</v>
      </c>
      <c r="J126" s="27">
        <f t="shared" si="15"/>
        <v>0.05013611111111116</v>
      </c>
      <c r="K126" s="28">
        <f t="shared" si="22"/>
        <v>0.04779722222222205</v>
      </c>
      <c r="L126" s="93">
        <f t="shared" si="16"/>
        <v>0.12142813177743148</v>
      </c>
      <c r="M126" s="35" t="str">
        <f t="shared" si="23"/>
        <v>-</v>
      </c>
      <c r="N126" s="27">
        <f t="shared" si="17"/>
        <v>1.9429592959521544</v>
      </c>
      <c r="O126" s="35" t="str">
        <f t="shared" si="24"/>
        <v>-</v>
      </c>
      <c r="P126" s="27">
        <f t="shared" si="18"/>
        <v>2.0420190043379653</v>
      </c>
      <c r="Q126" s="36" t="str">
        <f t="shared" si="25"/>
        <v>-</v>
      </c>
      <c r="R126" s="9">
        <f t="shared" si="19"/>
        <v>2.0420190043379653</v>
      </c>
      <c r="S126" s="117" t="str">
        <f t="shared" si="27"/>
        <v>-</v>
      </c>
      <c r="T126" s="93">
        <f t="shared" si="20"/>
        <v>4.106406432067551</v>
      </c>
      <c r="U126" s="117" t="str">
        <f t="shared" si="27"/>
        <v>-</v>
      </c>
      <c r="V126" s="49">
        <f t="shared" si="21"/>
        <v>11.705851055213792</v>
      </c>
      <c r="W126" s="36" t="str">
        <f t="shared" si="26"/>
        <v>-</v>
      </c>
    </row>
    <row r="127" spans="1:23" ht="12.75">
      <c r="A127" s="2">
        <v>39783</v>
      </c>
      <c r="B127" s="17">
        <v>0.7069444444444444</v>
      </c>
      <c r="C127" s="93">
        <v>2.3518444444444446</v>
      </c>
      <c r="D127" s="28">
        <v>-23.777794444444442</v>
      </c>
      <c r="E127" s="93">
        <v>2.3545444444444446</v>
      </c>
      <c r="F127" s="27">
        <v>-23.897475</v>
      </c>
      <c r="G127" s="93">
        <v>2.402386111111111</v>
      </c>
      <c r="H127" s="27">
        <v>-21.96525833333333</v>
      </c>
      <c r="I127" s="93">
        <f t="shared" si="14"/>
        <v>0.0026999999999999247</v>
      </c>
      <c r="J127" s="27">
        <f t="shared" si="15"/>
        <v>0.05054166666666626</v>
      </c>
      <c r="K127" s="28">
        <f t="shared" si="22"/>
        <v>0.04784166666666634</v>
      </c>
      <c r="L127" s="93">
        <f t="shared" si="16"/>
        <v>0.125282783077982</v>
      </c>
      <c r="M127" s="35" t="str">
        <f t="shared" si="23"/>
        <v>-</v>
      </c>
      <c r="N127" s="27">
        <f t="shared" si="17"/>
        <v>1.9424608459465693</v>
      </c>
      <c r="O127" s="35" t="str">
        <f t="shared" si="24"/>
        <v>-</v>
      </c>
      <c r="P127" s="27">
        <f t="shared" si="18"/>
        <v>2.0421073317369913</v>
      </c>
      <c r="Q127" s="36" t="str">
        <f t="shared" si="25"/>
        <v>-</v>
      </c>
      <c r="R127" s="9">
        <f t="shared" si="19"/>
        <v>2.0421073317369913</v>
      </c>
      <c r="S127" s="117" t="str">
        <f t="shared" si="27"/>
        <v>-</v>
      </c>
      <c r="T127" s="93">
        <f t="shared" si="20"/>
        <v>4.109850960761543</v>
      </c>
      <c r="U127" s="117" t="str">
        <f t="shared" si="27"/>
        <v>-</v>
      </c>
      <c r="V127" s="49">
        <f t="shared" si="21"/>
        <v>11.724061416352196</v>
      </c>
      <c r="W127" s="36" t="str">
        <f t="shared" si="26"/>
        <v>-</v>
      </c>
    </row>
    <row r="128" spans="1:23" ht="12.75">
      <c r="A128" s="2">
        <v>39783</v>
      </c>
      <c r="B128" s="17">
        <v>0.7076388888888889</v>
      </c>
      <c r="C128" s="93">
        <v>2.368138888888889</v>
      </c>
      <c r="D128" s="28">
        <v>-23.775080555555554</v>
      </c>
      <c r="E128" s="93">
        <v>2.3711972222222224</v>
      </c>
      <c r="F128" s="27">
        <v>-23.89733611111111</v>
      </c>
      <c r="G128" s="93">
        <v>2.4190888888888886</v>
      </c>
      <c r="H128" s="27">
        <v>-21.96523611111111</v>
      </c>
      <c r="I128" s="93">
        <f t="shared" si="14"/>
        <v>0.003058333333333607</v>
      </c>
      <c r="J128" s="27">
        <f t="shared" si="15"/>
        <v>0.05094999999999983</v>
      </c>
      <c r="K128" s="28">
        <f t="shared" si="22"/>
        <v>0.04789166666666622</v>
      </c>
      <c r="L128" s="93">
        <f t="shared" si="16"/>
        <v>0.12925646937851376</v>
      </c>
      <c r="M128" s="35" t="str">
        <f t="shared" si="23"/>
        <v>-</v>
      </c>
      <c r="N128" s="27">
        <f t="shared" si="17"/>
        <v>1.9419909875490866</v>
      </c>
      <c r="O128" s="35" t="str">
        <f t="shared" si="24"/>
        <v>-</v>
      </c>
      <c r="P128" s="27">
        <f t="shared" si="18"/>
        <v>2.04222070543325</v>
      </c>
      <c r="Q128" s="36" t="str">
        <f t="shared" si="25"/>
        <v>-</v>
      </c>
      <c r="R128" s="9">
        <f t="shared" si="19"/>
        <v>2.04222070543325</v>
      </c>
      <c r="S128" s="117" t="str">
        <f t="shared" si="27"/>
        <v>-</v>
      </c>
      <c r="T128" s="93">
        <f t="shared" si="20"/>
        <v>4.11346816236085</v>
      </c>
      <c r="U128" s="117" t="str">
        <f t="shared" si="27"/>
        <v>-</v>
      </c>
      <c r="V128" s="49">
        <f t="shared" si="21"/>
        <v>11.743266718734999</v>
      </c>
      <c r="W128" s="36" t="str">
        <f t="shared" si="26"/>
        <v>-</v>
      </c>
    </row>
    <row r="129" spans="1:23" ht="12.75">
      <c r="A129" s="2">
        <v>39783</v>
      </c>
      <c r="B129" s="17">
        <v>0.7083333333333334</v>
      </c>
      <c r="C129" s="93">
        <v>2.3844305555555554</v>
      </c>
      <c r="D129" s="28">
        <v>-23.77236111111111</v>
      </c>
      <c r="E129" s="93">
        <v>2.387852777777778</v>
      </c>
      <c r="F129" s="27">
        <v>-23.897199999999998</v>
      </c>
      <c r="G129" s="93">
        <v>2.435791666666667</v>
      </c>
      <c r="H129" s="27">
        <v>-21.96521388888889</v>
      </c>
      <c r="I129" s="93">
        <f t="shared" si="14"/>
        <v>0.0034222222222224374</v>
      </c>
      <c r="J129" s="27">
        <f t="shared" si="15"/>
        <v>0.05136111111111141</v>
      </c>
      <c r="K129" s="28">
        <f t="shared" si="22"/>
        <v>0.047938888888888975</v>
      </c>
      <c r="L129" s="93">
        <f t="shared" si="16"/>
        <v>0.1333774767054658</v>
      </c>
      <c r="M129" s="35" t="str">
        <f t="shared" si="23"/>
        <v>-</v>
      </c>
      <c r="N129" s="27">
        <f t="shared" si="17"/>
        <v>1.9415501014523313</v>
      </c>
      <c r="O129" s="35" t="str">
        <f t="shared" si="24"/>
        <v>-</v>
      </c>
      <c r="P129" s="27">
        <f t="shared" si="18"/>
        <v>2.042324497242567</v>
      </c>
      <c r="Q129" s="36" t="str">
        <f t="shared" si="25"/>
        <v>-</v>
      </c>
      <c r="R129" s="9">
        <f t="shared" si="19"/>
        <v>2.042324497242567</v>
      </c>
      <c r="S129" s="117" t="str">
        <f t="shared" si="27"/>
        <v>-</v>
      </c>
      <c r="T129" s="93">
        <f t="shared" si="20"/>
        <v>4.117252075400364</v>
      </c>
      <c r="U129" s="117" t="str">
        <f t="shared" si="27"/>
        <v>-</v>
      </c>
      <c r="V129" s="49">
        <f t="shared" si="21"/>
        <v>11.763482041483607</v>
      </c>
      <c r="W129" s="36" t="str">
        <f t="shared" si="26"/>
        <v>-</v>
      </c>
    </row>
    <row r="130" spans="1:23" ht="12.75">
      <c r="A130" s="2">
        <v>39783</v>
      </c>
      <c r="B130" s="17">
        <v>0.7090277777777777</v>
      </c>
      <c r="C130" s="93">
        <v>2.400725</v>
      </c>
      <c r="D130" s="28">
        <v>-23.76963888888889</v>
      </c>
      <c r="E130" s="93">
        <v>2.4045055555555557</v>
      </c>
      <c r="F130" s="27">
        <v>-23.89706111111111</v>
      </c>
      <c r="G130" s="93">
        <v>2.4524944444444445</v>
      </c>
      <c r="H130" s="27">
        <v>-21.965191666666666</v>
      </c>
      <c r="I130" s="93">
        <f t="shared" si="14"/>
        <v>0.003780555555555676</v>
      </c>
      <c r="J130" s="27">
        <f t="shared" si="15"/>
        <v>0.051769444444444535</v>
      </c>
      <c r="K130" s="28">
        <f t="shared" si="22"/>
        <v>0.04798888888888886</v>
      </c>
      <c r="L130" s="93">
        <f t="shared" si="16"/>
        <v>0.13757608110046698</v>
      </c>
      <c r="M130" s="35" t="str">
        <f t="shared" si="23"/>
        <v>-</v>
      </c>
      <c r="N130" s="27">
        <f t="shared" si="17"/>
        <v>1.9411128484082556</v>
      </c>
      <c r="O130" s="35" t="str">
        <f t="shared" si="24"/>
        <v>-</v>
      </c>
      <c r="P130" s="27">
        <f t="shared" si="18"/>
        <v>2.0424383272592648</v>
      </c>
      <c r="Q130" s="36" t="str">
        <f t="shared" si="25"/>
        <v>-</v>
      </c>
      <c r="R130" s="9">
        <f t="shared" si="19"/>
        <v>2.0424383272592648</v>
      </c>
      <c r="S130" s="117" t="str">
        <f t="shared" si="27"/>
        <v>-</v>
      </c>
      <c r="T130" s="93">
        <f t="shared" si="20"/>
        <v>4.121127256767988</v>
      </c>
      <c r="U130" s="117" t="str">
        <f t="shared" si="27"/>
        <v>-</v>
      </c>
      <c r="V130" s="49">
        <f t="shared" si="21"/>
        <v>11.7842216841981</v>
      </c>
      <c r="W130" s="36" t="str">
        <f t="shared" si="26"/>
        <v>-</v>
      </c>
    </row>
    <row r="131" spans="1:23" ht="12.75">
      <c r="A131" s="2">
        <v>39783</v>
      </c>
      <c r="B131" s="17">
        <v>0.7097222222222223</v>
      </c>
      <c r="C131" s="93">
        <v>2.4170166666666666</v>
      </c>
      <c r="D131" s="28">
        <v>-23.766913888888887</v>
      </c>
      <c r="E131" s="93">
        <v>2.421161111111111</v>
      </c>
      <c r="F131" s="27">
        <v>-23.896922222222223</v>
      </c>
      <c r="G131" s="93">
        <v>2.4691972222222223</v>
      </c>
      <c r="H131" s="27">
        <v>-21.965169444444445</v>
      </c>
      <c r="I131" s="93">
        <f t="shared" si="14"/>
        <v>0.004144444444444506</v>
      </c>
      <c r="J131" s="27">
        <f t="shared" si="15"/>
        <v>0.052180555555555674</v>
      </c>
      <c r="K131" s="28">
        <f t="shared" si="22"/>
        <v>0.04803611111111117</v>
      </c>
      <c r="L131" s="93">
        <f t="shared" si="16"/>
        <v>0.1419010479338233</v>
      </c>
      <c r="M131" s="35" t="str">
        <f t="shared" si="23"/>
        <v>-</v>
      </c>
      <c r="N131" s="27">
        <f t="shared" si="17"/>
        <v>1.9407074372719226</v>
      </c>
      <c r="O131" s="35" t="str">
        <f t="shared" si="24"/>
        <v>-</v>
      </c>
      <c r="P131" s="27">
        <f t="shared" si="18"/>
        <v>2.042539925926719</v>
      </c>
      <c r="Q131" s="36" t="str">
        <f t="shared" si="25"/>
        <v>-</v>
      </c>
      <c r="R131" s="9">
        <f t="shared" si="19"/>
        <v>2.042539925926719</v>
      </c>
      <c r="S131" s="117" t="str">
        <f t="shared" si="27"/>
        <v>-</v>
      </c>
      <c r="T131" s="93">
        <f t="shared" si="20"/>
        <v>4.125148411132464</v>
      </c>
      <c r="U131" s="117" t="str">
        <f t="shared" si="27"/>
        <v>-</v>
      </c>
      <c r="V131" s="49">
        <f t="shared" si="21"/>
        <v>11.805862903460019</v>
      </c>
      <c r="W131" s="36" t="str">
        <f t="shared" si="26"/>
        <v>-</v>
      </c>
    </row>
    <row r="132" spans="1:23" ht="12.75">
      <c r="A132" s="2">
        <v>39783</v>
      </c>
      <c r="B132" s="17">
        <v>0.7104166666666667</v>
      </c>
      <c r="C132" s="93">
        <v>2.433308333333333</v>
      </c>
      <c r="D132" s="28">
        <v>-23.76418333333333</v>
      </c>
      <c r="E132" s="93">
        <v>2.437813888888889</v>
      </c>
      <c r="F132" s="27">
        <v>-23.896786111111112</v>
      </c>
      <c r="G132" s="93">
        <v>2.4859</v>
      </c>
      <c r="H132" s="27">
        <v>-21.96514722222222</v>
      </c>
      <c r="I132" s="93">
        <f t="shared" si="14"/>
        <v>0.0045055555555557625</v>
      </c>
      <c r="J132" s="27">
        <f t="shared" si="15"/>
        <v>0.052591666666666814</v>
      </c>
      <c r="K132" s="28">
        <f t="shared" si="22"/>
        <v>0.04808611111111105</v>
      </c>
      <c r="L132" s="93">
        <f t="shared" si="16"/>
        <v>0.14630581784640437</v>
      </c>
      <c r="M132" s="35" t="str">
        <f t="shared" si="23"/>
        <v>-</v>
      </c>
      <c r="N132" s="27">
        <f t="shared" si="17"/>
        <v>1.9403172849289483</v>
      </c>
      <c r="O132" s="35" t="str">
        <f t="shared" si="24"/>
        <v>-</v>
      </c>
      <c r="P132" s="27">
        <f t="shared" si="18"/>
        <v>2.0426568369757057</v>
      </c>
      <c r="Q132" s="36" t="str">
        <f t="shared" si="25"/>
        <v>-</v>
      </c>
      <c r="R132" s="9">
        <f t="shared" si="19"/>
        <v>2.0426568369757057</v>
      </c>
      <c r="S132" s="117" t="str">
        <f t="shared" si="27"/>
        <v>-</v>
      </c>
      <c r="T132" s="93">
        <f t="shared" si="20"/>
        <v>4.129279939751058</v>
      </c>
      <c r="U132" s="117" t="str">
        <f t="shared" si="27"/>
        <v>-</v>
      </c>
      <c r="V132" s="49">
        <f t="shared" si="21"/>
        <v>11.828145639678839</v>
      </c>
      <c r="W132" s="36" t="str">
        <f t="shared" si="26"/>
        <v>-</v>
      </c>
    </row>
    <row r="133" spans="1:23" ht="12.75">
      <c r="A133" s="2">
        <v>39783</v>
      </c>
      <c r="B133" s="17">
        <v>0.7111111111111111</v>
      </c>
      <c r="C133" s="93">
        <v>2.4496</v>
      </c>
      <c r="D133" s="28">
        <v>-23.761447222222223</v>
      </c>
      <c r="E133" s="93">
        <v>2.454469444444445</v>
      </c>
      <c r="F133" s="27">
        <v>-23.89664722222222</v>
      </c>
      <c r="G133" s="93">
        <v>2.5026027777777777</v>
      </c>
      <c r="H133" s="27">
        <v>-21.965125</v>
      </c>
      <c r="I133" s="93">
        <f t="shared" si="14"/>
        <v>0.004869444444444593</v>
      </c>
      <c r="J133" s="27">
        <f t="shared" si="15"/>
        <v>0.05300277777777751</v>
      </c>
      <c r="K133" s="28">
        <f t="shared" si="22"/>
        <v>0.04813333333333292</v>
      </c>
      <c r="L133" s="93">
        <f t="shared" si="16"/>
        <v>0.15080885653091222</v>
      </c>
      <c r="M133" s="35" t="str">
        <f t="shared" si="23"/>
        <v>-</v>
      </c>
      <c r="N133" s="27">
        <f t="shared" si="17"/>
        <v>1.939942425135565</v>
      </c>
      <c r="O133" s="35" t="str">
        <f t="shared" si="24"/>
        <v>-</v>
      </c>
      <c r="P133" s="27">
        <f t="shared" si="18"/>
        <v>2.042758867825352</v>
      </c>
      <c r="Q133" s="36" t="str">
        <f t="shared" si="25"/>
        <v>-</v>
      </c>
      <c r="R133" s="9">
        <f t="shared" si="19"/>
        <v>2.042758867825352</v>
      </c>
      <c r="S133" s="117" t="str">
        <f t="shared" si="27"/>
        <v>-</v>
      </c>
      <c r="T133" s="93">
        <f t="shared" si="20"/>
        <v>4.13351014949183</v>
      </c>
      <c r="U133" s="117" t="str">
        <f t="shared" si="27"/>
        <v>-</v>
      </c>
      <c r="V133" s="49">
        <f t="shared" si="21"/>
        <v>11.851044828912466</v>
      </c>
      <c r="W133" s="36" t="str">
        <f t="shared" si="26"/>
        <v>-</v>
      </c>
    </row>
    <row r="134" spans="1:23" ht="12.75">
      <c r="A134" s="2">
        <v>39783</v>
      </c>
      <c r="B134" s="17">
        <v>0.7118055555555555</v>
      </c>
      <c r="C134" s="93">
        <v>2.465891666666667</v>
      </c>
      <c r="D134" s="28">
        <v>-23.75871111111111</v>
      </c>
      <c r="E134" s="93">
        <v>2.471122222222222</v>
      </c>
      <c r="F134" s="27">
        <v>-23.896508333333333</v>
      </c>
      <c r="G134" s="93">
        <v>2.5193055555555555</v>
      </c>
      <c r="H134" s="27">
        <v>-21.9651</v>
      </c>
      <c r="I134" s="93">
        <f t="shared" si="14"/>
        <v>0.005230555555555405</v>
      </c>
      <c r="J134" s="27">
        <f t="shared" si="15"/>
        <v>0.05341388888888865</v>
      </c>
      <c r="K134" s="28">
        <f t="shared" si="22"/>
        <v>0.048183333333333245</v>
      </c>
      <c r="L134" s="93">
        <f t="shared" si="16"/>
        <v>0.15536775393513538</v>
      </c>
      <c r="M134" s="35" t="str">
        <f t="shared" si="23"/>
        <v>-</v>
      </c>
      <c r="N134" s="27">
        <f t="shared" si="17"/>
        <v>1.939590594465696</v>
      </c>
      <c r="O134" s="35" t="str">
        <f t="shared" si="24"/>
        <v>-</v>
      </c>
      <c r="P134" s="27">
        <f t="shared" si="18"/>
        <v>2.0428762387523176</v>
      </c>
      <c r="Q134" s="36" t="str">
        <f t="shared" si="25"/>
        <v>-</v>
      </c>
      <c r="R134" s="9">
        <f t="shared" si="19"/>
        <v>2.0428762387523176</v>
      </c>
      <c r="S134" s="117" t="str">
        <f t="shared" si="27"/>
        <v>-</v>
      </c>
      <c r="T134" s="93">
        <f t="shared" si="20"/>
        <v>4.137834587153149</v>
      </c>
      <c r="U134" s="117" t="str">
        <f t="shared" si="27"/>
        <v>-</v>
      </c>
      <c r="V134" s="49">
        <f t="shared" si="21"/>
        <v>11.874506706621965</v>
      </c>
      <c r="W134" s="36" t="str">
        <f t="shared" si="26"/>
        <v>-</v>
      </c>
    </row>
    <row r="135" spans="1:23" ht="12.75">
      <c r="A135" s="2">
        <v>39783</v>
      </c>
      <c r="B135" s="17">
        <v>0.7125</v>
      </c>
      <c r="C135" s="93">
        <v>2.482180555555556</v>
      </c>
      <c r="D135" s="28">
        <v>-23.755966666666666</v>
      </c>
      <c r="E135" s="93">
        <v>2.4877777777777776</v>
      </c>
      <c r="F135" s="27">
        <v>-23.896369444444446</v>
      </c>
      <c r="G135" s="93">
        <v>2.5360055555555556</v>
      </c>
      <c r="H135" s="27">
        <v>-21.965077777777775</v>
      </c>
      <c r="I135" s="93">
        <f t="shared" si="14"/>
        <v>0.005597222222221809</v>
      </c>
      <c r="J135" s="27">
        <f t="shared" si="15"/>
        <v>0.05382499999999979</v>
      </c>
      <c r="K135" s="28">
        <f t="shared" si="22"/>
        <v>0.04822777777777798</v>
      </c>
      <c r="L135" s="93">
        <f t="shared" si="16"/>
        <v>0.16003636147118971</v>
      </c>
      <c r="M135" s="35" t="str">
        <f t="shared" si="23"/>
        <v>-</v>
      </c>
      <c r="N135" s="27">
        <f t="shared" si="17"/>
        <v>1.9392489718056944</v>
      </c>
      <c r="O135" s="35" t="str">
        <f t="shared" si="24"/>
        <v>-</v>
      </c>
      <c r="P135" s="27">
        <f t="shared" si="18"/>
        <v>2.042966188714724</v>
      </c>
      <c r="Q135" s="36" t="str">
        <f t="shared" si="25"/>
        <v>-</v>
      </c>
      <c r="R135" s="9">
        <f t="shared" si="19"/>
        <v>2.042966188714724</v>
      </c>
      <c r="S135" s="117" t="str">
        <f t="shared" si="27"/>
        <v>-</v>
      </c>
      <c r="T135" s="93">
        <f t="shared" si="20"/>
        <v>4.142251521991609</v>
      </c>
      <c r="U135" s="117" t="str">
        <f t="shared" si="27"/>
        <v>-</v>
      </c>
      <c r="V135" s="49">
        <f t="shared" si="21"/>
        <v>11.89856063348823</v>
      </c>
      <c r="W135" s="36" t="str">
        <f t="shared" si="26"/>
        <v>-</v>
      </c>
    </row>
    <row r="136" spans="1:23" ht="12.75">
      <c r="A136" s="2">
        <v>39783</v>
      </c>
      <c r="B136" s="17">
        <v>0.7131944444444445</v>
      </c>
      <c r="C136" s="93">
        <v>2.4984694444444444</v>
      </c>
      <c r="D136" s="28">
        <v>-23.753222222222224</v>
      </c>
      <c r="E136" s="93">
        <v>2.5044305555555555</v>
      </c>
      <c r="F136" s="27">
        <v>-23.89623333333333</v>
      </c>
      <c r="G136" s="93">
        <v>2.5527083333333334</v>
      </c>
      <c r="H136" s="27">
        <v>-21.965055555555555</v>
      </c>
      <c r="I136" s="93">
        <f t="shared" si="14"/>
        <v>0.005961111111111084</v>
      </c>
      <c r="J136" s="27">
        <f t="shared" si="15"/>
        <v>0.05423888888888895</v>
      </c>
      <c r="K136" s="28">
        <f t="shared" si="22"/>
        <v>0.048277777777777864</v>
      </c>
      <c r="L136" s="93">
        <f t="shared" si="16"/>
        <v>0.1647511204415221</v>
      </c>
      <c r="M136" s="35" t="str">
        <f t="shared" si="23"/>
        <v>-</v>
      </c>
      <c r="N136" s="27">
        <f t="shared" si="17"/>
        <v>1.9389426944525339</v>
      </c>
      <c r="O136" s="35" t="str">
        <f t="shared" si="24"/>
        <v>-</v>
      </c>
      <c r="P136" s="27">
        <f t="shared" si="18"/>
        <v>2.04308399821971</v>
      </c>
      <c r="Q136" s="36" t="str">
        <f t="shared" si="25"/>
        <v>-</v>
      </c>
      <c r="R136" s="9">
        <f t="shared" si="19"/>
        <v>2.04308399821971</v>
      </c>
      <c r="S136" s="117" t="str">
        <f t="shared" si="27"/>
        <v>-</v>
      </c>
      <c r="T136" s="93">
        <f t="shared" si="20"/>
        <v>4.146777813113767</v>
      </c>
      <c r="U136" s="117" t="str">
        <f t="shared" si="27"/>
        <v>-</v>
      </c>
      <c r="V136" s="49">
        <f t="shared" si="21"/>
        <v>11.92326347598646</v>
      </c>
      <c r="W136" s="36" t="str">
        <f t="shared" si="26"/>
        <v>-</v>
      </c>
    </row>
    <row r="137" spans="1:23" ht="12.75">
      <c r="A137" s="2">
        <v>39783</v>
      </c>
      <c r="B137" s="17">
        <v>0.7138888888888889</v>
      </c>
      <c r="C137" s="93">
        <v>2.514761111111111</v>
      </c>
      <c r="D137" s="28">
        <v>-23.750469444444445</v>
      </c>
      <c r="E137" s="93">
        <v>2.5210833333333333</v>
      </c>
      <c r="F137" s="27">
        <v>-23.896094444444444</v>
      </c>
      <c r="G137" s="93">
        <v>2.569411111111111</v>
      </c>
      <c r="H137" s="27">
        <v>-21.965033333333334</v>
      </c>
      <c r="I137" s="93">
        <f aca="true" t="shared" si="28" ref="I137:I200">E137-C137</f>
        <v>0.00632222222222234</v>
      </c>
      <c r="J137" s="27">
        <f aca="true" t="shared" si="29" ref="J137:J200">G137-C137</f>
        <v>0.05465000000000009</v>
      </c>
      <c r="K137" s="28">
        <f t="shared" si="22"/>
        <v>0.04832777777777775</v>
      </c>
      <c r="L137" s="93">
        <f aca="true" t="shared" si="30" ref="L137:L200">DEGREES(ACOS(SIN(RADIANS(D137))*SIN(RADIANS(F137))+COS(RADIANS(D137))*COS(RADIANS(F137))*COS(15*(RADIANS(C137-E137)))))</f>
        <v>0.16950733696766898</v>
      </c>
      <c r="M137" s="35" t="str">
        <f t="shared" si="23"/>
        <v>-</v>
      </c>
      <c r="N137" s="27">
        <f aca="true" t="shared" si="31" ref="N137:N200">DEGREES(ACOS(SIN(RADIANS(D137))*SIN(RADIANS(H137))+COS(RADIANS(D137))*COS(RADIANS(H137))*COS(15*(RADIANS(C137-G137)))))</f>
        <v>1.938634537558841</v>
      </c>
      <c r="O137" s="35" t="str">
        <f t="shared" si="24"/>
        <v>-</v>
      </c>
      <c r="P137" s="27">
        <f aca="true" t="shared" si="32" ref="P137:P200">DEGREES(ACOS(SIN(RADIANS(F137))*SIN(RADIANS(H137))+COS(RADIANS(F137))*COS(RADIANS(H137))*COS(15*RADIANS(G137-E137))))</f>
        <v>2.043199418249903</v>
      </c>
      <c r="Q137" s="36" t="str">
        <f t="shared" si="25"/>
        <v>-</v>
      </c>
      <c r="R137" s="9">
        <f aca="true" t="shared" si="33" ref="R137:R200">MAX(L137,N137,P137)</f>
        <v>2.043199418249903</v>
      </c>
      <c r="S137" s="117" t="str">
        <f t="shared" si="27"/>
        <v>-</v>
      </c>
      <c r="T137" s="93">
        <f aca="true" t="shared" si="34" ref="T137:T200">L137+N137+P137</f>
        <v>4.151341292776413</v>
      </c>
      <c r="U137" s="117" t="str">
        <f t="shared" si="27"/>
        <v>-</v>
      </c>
      <c r="V137" s="49">
        <f aca="true" t="shared" si="35" ref="V137:V200">SQRT(T137*(T137-L137)*(T137-J137)*(T137-P137))</f>
        <v>11.948195757296434</v>
      </c>
      <c r="W137" s="36" t="str">
        <f t="shared" si="26"/>
        <v>-</v>
      </c>
    </row>
    <row r="138" spans="1:23" ht="12.75">
      <c r="A138" s="2">
        <v>39783</v>
      </c>
      <c r="B138" s="17">
        <v>0.7145833333333332</v>
      </c>
      <c r="C138" s="93">
        <v>2.53105</v>
      </c>
      <c r="D138" s="28">
        <v>-23.74771666666667</v>
      </c>
      <c r="E138" s="93">
        <v>2.5377388888888888</v>
      </c>
      <c r="F138" s="27">
        <v>-23.895955555555556</v>
      </c>
      <c r="G138" s="93">
        <v>2.586113888888889</v>
      </c>
      <c r="H138" s="27">
        <v>-21.96501111111111</v>
      </c>
      <c r="I138" s="93">
        <f t="shared" si="28"/>
        <v>0.006688888888888744</v>
      </c>
      <c r="J138" s="27">
        <f t="shared" si="29"/>
        <v>0.0550638888888888</v>
      </c>
      <c r="K138" s="28">
        <f aca="true" t="shared" si="36" ref="K138:K201">G138-E138</f>
        <v>0.04837500000000006</v>
      </c>
      <c r="L138" s="93">
        <f t="shared" si="30"/>
        <v>0.17435406876009832</v>
      </c>
      <c r="M138" s="35" t="str">
        <f aca="true" t="shared" si="37" ref="M138:M201">IF(AND(L138&lt;L137,L138&lt;L139),"Min","-")</f>
        <v>-</v>
      </c>
      <c r="N138" s="27">
        <f t="shared" si="31"/>
        <v>1.9383620000159465</v>
      </c>
      <c r="O138" s="35" t="str">
        <f aca="true" t="shared" si="38" ref="O138:O201">IF(AND(N138&lt;N137,N138&lt;N139),"Min","-")</f>
        <v>-</v>
      </c>
      <c r="P138" s="27">
        <f t="shared" si="32"/>
        <v>2.043302523308535</v>
      </c>
      <c r="Q138" s="36" t="str">
        <f aca="true" t="shared" si="39" ref="Q138:Q201">IF(AND(P138&lt;P137,P138&lt;P139),"Min","-")</f>
        <v>-</v>
      </c>
      <c r="R138" s="9">
        <f t="shared" si="33"/>
        <v>2.043302523308535</v>
      </c>
      <c r="S138" s="117" t="str">
        <f t="shared" si="27"/>
        <v>-</v>
      </c>
      <c r="T138" s="93">
        <f t="shared" si="34"/>
        <v>4.15601859208458</v>
      </c>
      <c r="U138" s="117" t="str">
        <f t="shared" si="27"/>
        <v>-</v>
      </c>
      <c r="V138" s="49">
        <f t="shared" si="35"/>
        <v>11.973858664037435</v>
      </c>
      <c r="W138" s="36" t="str">
        <f aca="true" t="shared" si="40" ref="W138:W201">IF(AND(V138&lt;V137,V138&lt;V139),"Min","-")</f>
        <v>-</v>
      </c>
    </row>
    <row r="139" spans="1:23" ht="12.75">
      <c r="A139" s="2">
        <v>39783</v>
      </c>
      <c r="B139" s="17">
        <v>0.7152777777777778</v>
      </c>
      <c r="C139" s="93">
        <v>2.547336111111111</v>
      </c>
      <c r="D139" s="28">
        <v>-23.744958333333333</v>
      </c>
      <c r="E139" s="93">
        <v>2.5543916666666666</v>
      </c>
      <c r="F139" s="27">
        <v>-23.895816666666665</v>
      </c>
      <c r="G139" s="93">
        <v>2.6028166666666666</v>
      </c>
      <c r="H139" s="27">
        <v>-21.96498888888889</v>
      </c>
      <c r="I139" s="93">
        <f t="shared" si="28"/>
        <v>0.007055555555555593</v>
      </c>
      <c r="J139" s="27">
        <f t="shared" si="29"/>
        <v>0.05548055555555553</v>
      </c>
      <c r="K139" s="28">
        <f t="shared" si="36"/>
        <v>0.04842499999999994</v>
      </c>
      <c r="L139" s="93">
        <f t="shared" si="30"/>
        <v>0.17925389354721988</v>
      </c>
      <c r="M139" s="35" t="str">
        <f t="shared" si="37"/>
        <v>-</v>
      </c>
      <c r="N139" s="27">
        <f t="shared" si="31"/>
        <v>1.938120342870782</v>
      </c>
      <c r="O139" s="35" t="str">
        <f t="shared" si="38"/>
        <v>-</v>
      </c>
      <c r="P139" s="27">
        <f t="shared" si="32"/>
        <v>2.0434183993239494</v>
      </c>
      <c r="Q139" s="36" t="str">
        <f t="shared" si="39"/>
        <v>-</v>
      </c>
      <c r="R139" s="9">
        <f t="shared" si="33"/>
        <v>2.0434183993239494</v>
      </c>
      <c r="S139" s="117" t="str">
        <f aca="true" t="shared" si="41" ref="S139:U202">IF(AND(R139&lt;R138,R139&lt;R140),"Min","-")</f>
        <v>-</v>
      </c>
      <c r="T139" s="93">
        <f t="shared" si="34"/>
        <v>4.160792635741951</v>
      </c>
      <c r="U139" s="117" t="str">
        <f t="shared" si="41"/>
        <v>-</v>
      </c>
      <c r="V139" s="49">
        <f t="shared" si="35"/>
        <v>12.000115050095209</v>
      </c>
      <c r="W139" s="36" t="str">
        <f t="shared" si="40"/>
        <v>-</v>
      </c>
    </row>
    <row r="140" spans="1:23" ht="12.75">
      <c r="A140" s="2">
        <v>39783</v>
      </c>
      <c r="B140" s="17">
        <v>0.7159722222222222</v>
      </c>
      <c r="C140" s="93">
        <v>2.563625</v>
      </c>
      <c r="D140" s="28">
        <v>-23.742194444444447</v>
      </c>
      <c r="E140" s="93">
        <v>2.571047222222222</v>
      </c>
      <c r="F140" s="27">
        <v>-23.895680555555554</v>
      </c>
      <c r="G140" s="93">
        <v>2.6195194444444443</v>
      </c>
      <c r="H140" s="27">
        <v>-21.964966666666665</v>
      </c>
      <c r="I140" s="93">
        <f t="shared" si="28"/>
        <v>0.007422222222221997</v>
      </c>
      <c r="J140" s="27">
        <f t="shared" si="29"/>
        <v>0.05589444444444425</v>
      </c>
      <c r="K140" s="28">
        <f t="shared" si="36"/>
        <v>0.04847222222222225</v>
      </c>
      <c r="L140" s="93">
        <f t="shared" si="30"/>
        <v>0.18420513496926802</v>
      </c>
      <c r="M140" s="35" t="str">
        <f t="shared" si="37"/>
        <v>-</v>
      </c>
      <c r="N140" s="27">
        <f t="shared" si="31"/>
        <v>1.937879332800829</v>
      </c>
      <c r="O140" s="35" t="str">
        <f t="shared" si="38"/>
        <v>-</v>
      </c>
      <c r="P140" s="27">
        <f t="shared" si="32"/>
        <v>2.0435245585295396</v>
      </c>
      <c r="Q140" s="36" t="str">
        <f t="shared" si="39"/>
        <v>-</v>
      </c>
      <c r="R140" s="9">
        <f t="shared" si="33"/>
        <v>2.0435245585295396</v>
      </c>
      <c r="S140" s="117" t="str">
        <f t="shared" si="41"/>
        <v>-</v>
      </c>
      <c r="T140" s="93">
        <f t="shared" si="34"/>
        <v>4.165609026299636</v>
      </c>
      <c r="U140" s="117" t="str">
        <f t="shared" si="41"/>
        <v>-</v>
      </c>
      <c r="V140" s="49">
        <f t="shared" si="35"/>
        <v>12.02664620162846</v>
      </c>
      <c r="W140" s="36" t="str">
        <f t="shared" si="40"/>
        <v>-</v>
      </c>
    </row>
    <row r="141" spans="1:23" ht="12.75">
      <c r="A141" s="2">
        <v>39783</v>
      </c>
      <c r="B141" s="17">
        <v>0.7166666666666667</v>
      </c>
      <c r="C141" s="93">
        <v>2.579911111111111</v>
      </c>
      <c r="D141" s="28">
        <v>-23.739430555555558</v>
      </c>
      <c r="E141" s="93">
        <v>2.5877000000000003</v>
      </c>
      <c r="F141" s="27">
        <v>-23.895541666666666</v>
      </c>
      <c r="G141" s="93">
        <v>2.636222222222222</v>
      </c>
      <c r="H141" s="27">
        <v>-21.964944444444445</v>
      </c>
      <c r="I141" s="93">
        <f t="shared" si="28"/>
        <v>0.007788888888889289</v>
      </c>
      <c r="J141" s="27">
        <f t="shared" si="29"/>
        <v>0.05631111111111098</v>
      </c>
      <c r="K141" s="28">
        <f t="shared" si="36"/>
        <v>0.04852222222222169</v>
      </c>
      <c r="L141" s="93">
        <f t="shared" si="30"/>
        <v>0.1891949445991887</v>
      </c>
      <c r="M141" s="35" t="str">
        <f t="shared" si="37"/>
        <v>-</v>
      </c>
      <c r="N141" s="27">
        <f t="shared" si="31"/>
        <v>1.9376745777029452</v>
      </c>
      <c r="O141" s="35" t="str">
        <f t="shared" si="38"/>
        <v>-</v>
      </c>
      <c r="P141" s="27">
        <f t="shared" si="32"/>
        <v>2.0436408900723415</v>
      </c>
      <c r="Q141" s="36" t="str">
        <f t="shared" si="39"/>
        <v>-</v>
      </c>
      <c r="R141" s="9">
        <f t="shared" si="33"/>
        <v>2.0436408900723415</v>
      </c>
      <c r="S141" s="117" t="str">
        <f t="shared" si="41"/>
        <v>-</v>
      </c>
      <c r="T141" s="93">
        <f t="shared" si="34"/>
        <v>4.170510412374475</v>
      </c>
      <c r="U141" s="117" t="str">
        <f t="shared" si="41"/>
        <v>-</v>
      </c>
      <c r="V141" s="49">
        <f t="shared" si="35"/>
        <v>12.053716908979787</v>
      </c>
      <c r="W141" s="36" t="str">
        <f t="shared" si="40"/>
        <v>-</v>
      </c>
    </row>
    <row r="142" spans="1:23" ht="12.75">
      <c r="A142" s="2">
        <v>39783</v>
      </c>
      <c r="B142" s="17">
        <v>0.717361111111111</v>
      </c>
      <c r="C142" s="93">
        <v>2.5962</v>
      </c>
      <c r="D142" s="28">
        <v>-23.736658333333335</v>
      </c>
      <c r="E142" s="93">
        <v>2.6043555555555558</v>
      </c>
      <c r="F142" s="27">
        <v>-23.89540277777778</v>
      </c>
      <c r="G142" s="93">
        <v>2.652922222222222</v>
      </c>
      <c r="H142" s="27">
        <v>-21.96492222222222</v>
      </c>
      <c r="I142" s="93">
        <f t="shared" si="28"/>
        <v>0.008155555555555694</v>
      </c>
      <c r="J142" s="27">
        <f t="shared" si="29"/>
        <v>0.05672222222222212</v>
      </c>
      <c r="K142" s="28">
        <f t="shared" si="36"/>
        <v>0.048566666666666425</v>
      </c>
      <c r="L142" s="93">
        <f t="shared" si="30"/>
        <v>0.19422932853120287</v>
      </c>
      <c r="M142" s="35" t="str">
        <f t="shared" si="37"/>
        <v>-</v>
      </c>
      <c r="N142" s="27">
        <f t="shared" si="31"/>
        <v>1.9374522103567164</v>
      </c>
      <c r="O142" s="35" t="str">
        <f t="shared" si="38"/>
        <v>-</v>
      </c>
      <c r="P142" s="27">
        <f t="shared" si="32"/>
        <v>2.0437322624702743</v>
      </c>
      <c r="Q142" s="36" t="str">
        <f t="shared" si="39"/>
        <v>-</v>
      </c>
      <c r="R142" s="9">
        <f t="shared" si="33"/>
        <v>2.0437322624702743</v>
      </c>
      <c r="S142" s="117" t="str">
        <f t="shared" si="41"/>
        <v>-</v>
      </c>
      <c r="T142" s="93">
        <f t="shared" si="34"/>
        <v>4.175413801358193</v>
      </c>
      <c r="U142" s="117" t="str">
        <f t="shared" si="41"/>
        <v>-</v>
      </c>
      <c r="V142" s="49">
        <f t="shared" si="35"/>
        <v>12.080828244789629</v>
      </c>
      <c r="W142" s="36" t="str">
        <f t="shared" si="40"/>
        <v>-</v>
      </c>
    </row>
    <row r="143" spans="1:23" ht="12.75">
      <c r="A143" s="2">
        <v>39783</v>
      </c>
      <c r="B143" s="17">
        <v>0.7180555555555556</v>
      </c>
      <c r="C143" s="93">
        <v>2.612486111111111</v>
      </c>
      <c r="D143" s="28">
        <v>-23.73388611111111</v>
      </c>
      <c r="E143" s="93">
        <v>2.621008333333333</v>
      </c>
      <c r="F143" s="27">
        <v>-23.895263888888888</v>
      </c>
      <c r="G143" s="93">
        <v>2.669625</v>
      </c>
      <c r="H143" s="27">
        <v>-21.9649</v>
      </c>
      <c r="I143" s="93">
        <f t="shared" si="28"/>
        <v>0.008522222222222098</v>
      </c>
      <c r="J143" s="27">
        <f t="shared" si="29"/>
        <v>0.05713888888888885</v>
      </c>
      <c r="K143" s="28">
        <f t="shared" si="36"/>
        <v>0.04861666666666675</v>
      </c>
      <c r="L143" s="93">
        <f t="shared" si="30"/>
        <v>0.19929849834310912</v>
      </c>
      <c r="M143" s="35" t="str">
        <f t="shared" si="37"/>
        <v>-</v>
      </c>
      <c r="N143" s="27">
        <f t="shared" si="31"/>
        <v>1.9372817881861872</v>
      </c>
      <c r="O143" s="35" t="str">
        <f t="shared" si="38"/>
        <v>-</v>
      </c>
      <c r="P143" s="27">
        <f t="shared" si="32"/>
        <v>2.0438490374449407</v>
      </c>
      <c r="Q143" s="36" t="str">
        <f t="shared" si="39"/>
        <v>-</v>
      </c>
      <c r="R143" s="9">
        <f t="shared" si="33"/>
        <v>2.0438490374449407</v>
      </c>
      <c r="S143" s="117" t="str">
        <f t="shared" si="41"/>
        <v>-</v>
      </c>
      <c r="T143" s="93">
        <f t="shared" si="34"/>
        <v>4.180429323974237</v>
      </c>
      <c r="U143" s="117" t="str">
        <f t="shared" si="41"/>
        <v>-</v>
      </c>
      <c r="V143" s="49">
        <f t="shared" si="35"/>
        <v>12.10863642434694</v>
      </c>
      <c r="W143" s="36" t="str">
        <f t="shared" si="40"/>
        <v>-</v>
      </c>
    </row>
    <row r="144" spans="1:23" ht="12.75">
      <c r="A144" s="2">
        <v>39783</v>
      </c>
      <c r="B144" s="17">
        <v>0.71875</v>
      </c>
      <c r="C144" s="93">
        <v>2.628772222222222</v>
      </c>
      <c r="D144" s="28">
        <v>-23.73110833333333</v>
      </c>
      <c r="E144" s="93">
        <v>2.637663888888889</v>
      </c>
      <c r="F144" s="27">
        <v>-23.895125</v>
      </c>
      <c r="G144" s="93">
        <v>2.686327777777778</v>
      </c>
      <c r="H144" s="27">
        <v>-21.964875</v>
      </c>
      <c r="I144" s="93">
        <f t="shared" si="28"/>
        <v>0.008891666666666964</v>
      </c>
      <c r="J144" s="27">
        <f t="shared" si="29"/>
        <v>0.057555555555556026</v>
      </c>
      <c r="K144" s="28">
        <f t="shared" si="36"/>
        <v>0.04866388888888906</v>
      </c>
      <c r="L144" s="93">
        <f t="shared" si="30"/>
        <v>0.20442708444377655</v>
      </c>
      <c r="M144" s="35" t="str">
        <f t="shared" si="37"/>
        <v>-</v>
      </c>
      <c r="N144" s="27">
        <f t="shared" si="31"/>
        <v>1.9371299526749943</v>
      </c>
      <c r="O144" s="35" t="str">
        <f t="shared" si="38"/>
        <v>-</v>
      </c>
      <c r="P144" s="27">
        <f t="shared" si="32"/>
        <v>2.0439560516860302</v>
      </c>
      <c r="Q144" s="36" t="str">
        <f t="shared" si="39"/>
        <v>-</v>
      </c>
      <c r="R144" s="9">
        <f t="shared" si="33"/>
        <v>2.0439560516860302</v>
      </c>
      <c r="S144" s="117" t="str">
        <f t="shared" si="41"/>
        <v>-</v>
      </c>
      <c r="T144" s="93">
        <f t="shared" si="34"/>
        <v>4.185513088804801</v>
      </c>
      <c r="U144" s="117" t="str">
        <f t="shared" si="41"/>
        <v>-</v>
      </c>
      <c r="V144" s="49">
        <f t="shared" si="35"/>
        <v>12.136894178461569</v>
      </c>
      <c r="W144" s="36" t="str">
        <f t="shared" si="40"/>
        <v>-</v>
      </c>
    </row>
    <row r="145" spans="1:23" ht="12.75">
      <c r="A145" s="2">
        <v>39783</v>
      </c>
      <c r="B145" s="17">
        <v>0.7194444444444444</v>
      </c>
      <c r="C145" s="93">
        <v>2.6450555555555555</v>
      </c>
      <c r="D145" s="28">
        <v>-23.728324999999998</v>
      </c>
      <c r="E145" s="93">
        <v>2.6543166666666664</v>
      </c>
      <c r="F145" s="27">
        <v>-23.89498888888889</v>
      </c>
      <c r="G145" s="93">
        <v>2.703030555555556</v>
      </c>
      <c r="H145" s="27">
        <v>-21.96485277777778</v>
      </c>
      <c r="I145" s="93">
        <f t="shared" si="28"/>
        <v>0.009261111111110942</v>
      </c>
      <c r="J145" s="27">
        <f t="shared" si="29"/>
        <v>0.05797500000000033</v>
      </c>
      <c r="K145" s="28">
        <f t="shared" si="36"/>
        <v>0.04871388888888939</v>
      </c>
      <c r="L145" s="93">
        <f t="shared" si="30"/>
        <v>0.20959280212275075</v>
      </c>
      <c r="M145" s="35" t="str">
        <f t="shared" si="37"/>
        <v>-</v>
      </c>
      <c r="N145" s="27">
        <f t="shared" si="31"/>
        <v>1.937007541066183</v>
      </c>
      <c r="O145" s="35" t="str">
        <f t="shared" si="38"/>
        <v>-</v>
      </c>
      <c r="P145" s="27">
        <f t="shared" si="32"/>
        <v>2.04407590253106</v>
      </c>
      <c r="Q145" s="36" t="str">
        <f t="shared" si="39"/>
        <v>-</v>
      </c>
      <c r="R145" s="9">
        <f t="shared" si="33"/>
        <v>2.04407590253106</v>
      </c>
      <c r="S145" s="117" t="str">
        <f t="shared" si="41"/>
        <v>-</v>
      </c>
      <c r="T145" s="93">
        <f t="shared" si="34"/>
        <v>4.1906762457199935</v>
      </c>
      <c r="U145" s="117" t="str">
        <f t="shared" si="41"/>
        <v>-</v>
      </c>
      <c r="V145" s="49">
        <f t="shared" si="35"/>
        <v>12.165649449675469</v>
      </c>
      <c r="W145" s="36" t="str">
        <f t="shared" si="40"/>
        <v>-</v>
      </c>
    </row>
    <row r="146" spans="1:23" ht="12.75">
      <c r="A146" s="2">
        <v>39783</v>
      </c>
      <c r="B146" s="17">
        <v>0.720138888888889</v>
      </c>
      <c r="C146" s="93">
        <v>2.6613416666666665</v>
      </c>
      <c r="D146" s="28">
        <v>-23.725538888888888</v>
      </c>
      <c r="E146" s="93">
        <v>2.670972222222222</v>
      </c>
      <c r="F146" s="27">
        <v>-23.894849999999998</v>
      </c>
      <c r="G146" s="93">
        <v>2.7197333333333336</v>
      </c>
      <c r="H146" s="27">
        <v>-21.964830555555555</v>
      </c>
      <c r="I146" s="93">
        <f t="shared" si="28"/>
        <v>0.009630555555555365</v>
      </c>
      <c r="J146" s="27">
        <f t="shared" si="29"/>
        <v>0.058391666666667064</v>
      </c>
      <c r="K146" s="28">
        <f t="shared" si="36"/>
        <v>0.0487611111111117</v>
      </c>
      <c r="L146" s="93">
        <f t="shared" si="30"/>
        <v>0.21478672057870093</v>
      </c>
      <c r="M146" s="35" t="str">
        <f t="shared" si="37"/>
        <v>-</v>
      </c>
      <c r="N146" s="27">
        <f t="shared" si="31"/>
        <v>1.936887990617724</v>
      </c>
      <c r="O146" s="35" t="str">
        <f t="shared" si="38"/>
        <v>-</v>
      </c>
      <c r="P146" s="27">
        <f t="shared" si="32"/>
        <v>2.044180722324351</v>
      </c>
      <c r="Q146" s="36" t="str">
        <f t="shared" si="39"/>
        <v>-</v>
      </c>
      <c r="R146" s="9">
        <f t="shared" si="33"/>
        <v>2.044180722324351</v>
      </c>
      <c r="S146" s="117" t="str">
        <f t="shared" si="41"/>
        <v>-</v>
      </c>
      <c r="T146" s="93">
        <f t="shared" si="34"/>
        <v>4.1958554335207765</v>
      </c>
      <c r="U146" s="117" t="str">
        <f t="shared" si="41"/>
        <v>-</v>
      </c>
      <c r="V146" s="49">
        <f t="shared" si="35"/>
        <v>12.1945423001697</v>
      </c>
      <c r="W146" s="36" t="str">
        <f t="shared" si="40"/>
        <v>-</v>
      </c>
    </row>
    <row r="147" spans="1:23" ht="12.75">
      <c r="A147" s="2">
        <v>39783</v>
      </c>
      <c r="B147" s="17">
        <v>0.7208333333333333</v>
      </c>
      <c r="C147" s="93">
        <v>2.677625</v>
      </c>
      <c r="D147" s="28">
        <v>-23.722749999999998</v>
      </c>
      <c r="E147" s="93">
        <v>2.687625</v>
      </c>
      <c r="F147" s="27">
        <v>-23.89471111111111</v>
      </c>
      <c r="G147" s="93">
        <v>2.7364361111111113</v>
      </c>
      <c r="H147" s="27">
        <v>-21.964808333333334</v>
      </c>
      <c r="I147" s="93">
        <f t="shared" si="28"/>
        <v>0.010000000000000231</v>
      </c>
      <c r="J147" s="27">
        <f t="shared" si="29"/>
        <v>0.05881111111111137</v>
      </c>
      <c r="K147" s="28">
        <f t="shared" si="36"/>
        <v>0.04881111111111114</v>
      </c>
      <c r="L147" s="93">
        <f t="shared" si="30"/>
        <v>0.22000902098530897</v>
      </c>
      <c r="M147" s="35" t="str">
        <f t="shared" si="37"/>
        <v>-</v>
      </c>
      <c r="N147" s="27">
        <f t="shared" si="31"/>
        <v>1.9368032018452888</v>
      </c>
      <c r="O147" s="35" t="str">
        <f t="shared" si="38"/>
        <v>-</v>
      </c>
      <c r="P147" s="27">
        <f t="shared" si="32"/>
        <v>2.044298407640852</v>
      </c>
      <c r="Q147" s="36" t="str">
        <f t="shared" si="39"/>
        <v>-</v>
      </c>
      <c r="R147" s="9">
        <f t="shared" si="33"/>
        <v>2.044298407640852</v>
      </c>
      <c r="S147" s="117" t="str">
        <f t="shared" si="41"/>
        <v>-</v>
      </c>
      <c r="T147" s="93">
        <f t="shared" si="34"/>
        <v>4.20111063047145</v>
      </c>
      <c r="U147" s="117" t="str">
        <f t="shared" si="41"/>
        <v>-</v>
      </c>
      <c r="V147" s="49">
        <f t="shared" si="35"/>
        <v>12.22392305347428</v>
      </c>
      <c r="W147" s="36" t="str">
        <f t="shared" si="40"/>
        <v>-</v>
      </c>
    </row>
    <row r="148" spans="1:23" ht="12.75">
      <c r="A148" s="2">
        <v>39783</v>
      </c>
      <c r="B148" s="17">
        <v>0.7215277777777778</v>
      </c>
      <c r="C148" s="93">
        <v>2.6939083333333333</v>
      </c>
      <c r="D148" s="28">
        <v>-23.719955555555554</v>
      </c>
      <c r="E148" s="93">
        <v>2.7042805555555556</v>
      </c>
      <c r="F148" s="27">
        <v>-23.894572222222223</v>
      </c>
      <c r="G148" s="93">
        <v>2.753138888888889</v>
      </c>
      <c r="H148" s="27">
        <v>-21.96478611111111</v>
      </c>
      <c r="I148" s="93">
        <f t="shared" si="28"/>
        <v>0.010372222222222227</v>
      </c>
      <c r="J148" s="27">
        <f t="shared" si="29"/>
        <v>0.059230555555555675</v>
      </c>
      <c r="K148" s="28">
        <f t="shared" si="36"/>
        <v>0.04885833333333345</v>
      </c>
      <c r="L148" s="93">
        <f t="shared" si="30"/>
        <v>0.22528407419741933</v>
      </c>
      <c r="M148" s="35" t="str">
        <f t="shared" si="37"/>
        <v>-</v>
      </c>
      <c r="N148" s="27">
        <f t="shared" si="31"/>
        <v>1.936734792538611</v>
      </c>
      <c r="O148" s="35" t="str">
        <f t="shared" si="38"/>
        <v>-</v>
      </c>
      <c r="P148" s="27">
        <f t="shared" si="32"/>
        <v>2.0444036589053414</v>
      </c>
      <c r="Q148" s="36" t="str">
        <f t="shared" si="39"/>
        <v>-</v>
      </c>
      <c r="R148" s="9">
        <f t="shared" si="33"/>
        <v>2.0444036589053414</v>
      </c>
      <c r="S148" s="117" t="str">
        <f t="shared" si="41"/>
        <v>-</v>
      </c>
      <c r="T148" s="93">
        <f t="shared" si="34"/>
        <v>4.206422525641372</v>
      </c>
      <c r="U148" s="117" t="str">
        <f t="shared" si="41"/>
        <v>-</v>
      </c>
      <c r="V148" s="49">
        <f t="shared" si="35"/>
        <v>12.253690223638083</v>
      </c>
      <c r="W148" s="36" t="str">
        <f t="shared" si="40"/>
        <v>-</v>
      </c>
    </row>
    <row r="149" spans="1:23" ht="12.75">
      <c r="A149" s="2">
        <v>39783</v>
      </c>
      <c r="B149" s="17">
        <v>0.7222222222222222</v>
      </c>
      <c r="C149" s="93">
        <v>2.7101916666666668</v>
      </c>
      <c r="D149" s="28">
        <v>-23.71715833333333</v>
      </c>
      <c r="E149" s="93">
        <v>2.7209333333333334</v>
      </c>
      <c r="F149" s="27">
        <v>-23.894433333333332</v>
      </c>
      <c r="G149" s="93">
        <v>2.7698416666666668</v>
      </c>
      <c r="H149" s="27">
        <v>-21.96476388888889</v>
      </c>
      <c r="I149" s="93">
        <f t="shared" si="28"/>
        <v>0.01074166666666665</v>
      </c>
      <c r="J149" s="27">
        <f t="shared" si="29"/>
        <v>0.05964999999999998</v>
      </c>
      <c r="K149" s="28">
        <f t="shared" si="36"/>
        <v>0.04890833333333333</v>
      </c>
      <c r="L149" s="93">
        <f t="shared" si="30"/>
        <v>0.23056010251338566</v>
      </c>
      <c r="M149" s="35" t="str">
        <f t="shared" si="37"/>
        <v>-</v>
      </c>
      <c r="N149" s="27">
        <f t="shared" si="31"/>
        <v>1.936685299475434</v>
      </c>
      <c r="O149" s="35" t="str">
        <f t="shared" si="38"/>
        <v>-</v>
      </c>
      <c r="P149" s="27">
        <f t="shared" si="32"/>
        <v>2.044521799481109</v>
      </c>
      <c r="Q149" s="36" t="str">
        <f t="shared" si="39"/>
        <v>-</v>
      </c>
      <c r="R149" s="9">
        <f t="shared" si="33"/>
        <v>2.044521799481109</v>
      </c>
      <c r="S149" s="117" t="str">
        <f t="shared" si="41"/>
        <v>-</v>
      </c>
      <c r="T149" s="93">
        <f t="shared" si="34"/>
        <v>4.211767201469929</v>
      </c>
      <c r="U149" s="117" t="str">
        <f t="shared" si="41"/>
        <v>-</v>
      </c>
      <c r="V149" s="49">
        <f t="shared" si="35"/>
        <v>12.283677648391537</v>
      </c>
      <c r="W149" s="36" t="str">
        <f t="shared" si="40"/>
        <v>-</v>
      </c>
    </row>
    <row r="150" spans="1:23" ht="12.75">
      <c r="A150" s="111">
        <v>39783</v>
      </c>
      <c r="B150" s="112">
        <v>0.7229166666666668</v>
      </c>
      <c r="C150" s="109">
        <v>2.726475</v>
      </c>
      <c r="D150" s="113">
        <v>-23.714358333333333</v>
      </c>
      <c r="E150" s="93">
        <v>2.7375861111111113</v>
      </c>
      <c r="F150" s="27">
        <v>-23.89429722222222</v>
      </c>
      <c r="G150" s="109">
        <v>2.7865416666666665</v>
      </c>
      <c r="H150" s="110">
        <v>-21.964741666666665</v>
      </c>
      <c r="I150" s="93">
        <f t="shared" si="28"/>
        <v>0.011111111111111072</v>
      </c>
      <c r="J150" s="110">
        <f t="shared" si="29"/>
        <v>0.06006666666666627</v>
      </c>
      <c r="K150" s="28">
        <f t="shared" si="36"/>
        <v>0.0489555555555552</v>
      </c>
      <c r="L150" s="93">
        <f t="shared" si="30"/>
        <v>0.23586144473432055</v>
      </c>
      <c r="M150" s="35" t="str">
        <f t="shared" si="37"/>
        <v>-</v>
      </c>
      <c r="N150" s="110">
        <f t="shared" si="31"/>
        <v>1.9366382746424187</v>
      </c>
      <c r="O150" s="128" t="str">
        <f t="shared" si="38"/>
        <v>Min</v>
      </c>
      <c r="P150" s="27">
        <f t="shared" si="32"/>
        <v>2.0446301011801618</v>
      </c>
      <c r="Q150" s="121" t="str">
        <f t="shared" si="39"/>
        <v>-</v>
      </c>
      <c r="R150" s="9">
        <f t="shared" si="33"/>
        <v>2.0446301011801618</v>
      </c>
      <c r="S150" s="117" t="str">
        <f t="shared" si="41"/>
        <v>-</v>
      </c>
      <c r="T150" s="93">
        <f t="shared" si="34"/>
        <v>4.2171298205569006</v>
      </c>
      <c r="U150" s="117" t="str">
        <f t="shared" si="41"/>
        <v>-</v>
      </c>
      <c r="V150" s="49">
        <f t="shared" si="35"/>
        <v>12.313808294696253</v>
      </c>
      <c r="W150" s="36" t="str">
        <f t="shared" si="40"/>
        <v>-</v>
      </c>
    </row>
    <row r="151" spans="1:23" ht="12.75">
      <c r="A151" s="2">
        <v>39783</v>
      </c>
      <c r="B151" s="17">
        <v>0.7236111111111111</v>
      </c>
      <c r="C151" s="93">
        <v>2.7427555555555556</v>
      </c>
      <c r="D151" s="28">
        <v>-23.711552777777776</v>
      </c>
      <c r="E151" s="93">
        <v>2.7542416666666667</v>
      </c>
      <c r="F151" s="27">
        <v>-23.894158333333333</v>
      </c>
      <c r="G151" s="93">
        <v>2.803244444444444</v>
      </c>
      <c r="H151" s="27">
        <v>-21.964719444444444</v>
      </c>
      <c r="I151" s="93">
        <f t="shared" si="28"/>
        <v>0.011486111111111086</v>
      </c>
      <c r="J151" s="27">
        <f t="shared" si="29"/>
        <v>0.06048888888888859</v>
      </c>
      <c r="K151" s="28">
        <f t="shared" si="36"/>
        <v>0.049002777777777506</v>
      </c>
      <c r="L151" s="93">
        <f t="shared" si="30"/>
        <v>0.24123433899969232</v>
      </c>
      <c r="M151" s="35" t="str">
        <f t="shared" si="37"/>
        <v>-</v>
      </c>
      <c r="N151" s="27">
        <f t="shared" si="31"/>
        <v>1.9366406182662084</v>
      </c>
      <c r="O151" s="35" t="str">
        <f t="shared" si="38"/>
        <v>-</v>
      </c>
      <c r="P151" s="27">
        <f t="shared" si="32"/>
        <v>2.044735993297731</v>
      </c>
      <c r="Q151" s="36" t="str">
        <f t="shared" si="39"/>
        <v>-</v>
      </c>
      <c r="R151" s="9">
        <f t="shared" si="33"/>
        <v>2.044735993297731</v>
      </c>
      <c r="S151" s="117" t="str">
        <f t="shared" si="41"/>
        <v>-</v>
      </c>
      <c r="T151" s="93">
        <f t="shared" si="34"/>
        <v>4.222610950563632</v>
      </c>
      <c r="U151" s="117" t="str">
        <f t="shared" si="41"/>
        <v>-</v>
      </c>
      <c r="V151" s="49">
        <f t="shared" si="35"/>
        <v>12.344714265451453</v>
      </c>
      <c r="W151" s="36" t="str">
        <f t="shared" si="40"/>
        <v>-</v>
      </c>
    </row>
    <row r="152" spans="1:23" ht="12.75">
      <c r="A152" s="2">
        <v>39783</v>
      </c>
      <c r="B152" s="17">
        <v>0.7243055555555555</v>
      </c>
      <c r="C152" s="93">
        <v>2.759038888888889</v>
      </c>
      <c r="D152" s="28">
        <v>-23.708744444444445</v>
      </c>
      <c r="E152" s="93">
        <v>2.7708944444444445</v>
      </c>
      <c r="F152" s="27">
        <v>-23.894019444444442</v>
      </c>
      <c r="G152" s="93">
        <v>2.819947222222222</v>
      </c>
      <c r="H152" s="27">
        <v>-21.96469722222222</v>
      </c>
      <c r="I152" s="93">
        <f t="shared" si="28"/>
        <v>0.011855555555555508</v>
      </c>
      <c r="J152" s="27">
        <f t="shared" si="29"/>
        <v>0.0609083333333329</v>
      </c>
      <c r="K152" s="28">
        <f t="shared" si="36"/>
        <v>0.04905277777777739</v>
      </c>
      <c r="L152" s="93">
        <f t="shared" si="30"/>
        <v>0.24657833046049954</v>
      </c>
      <c r="M152" s="35" t="str">
        <f t="shared" si="37"/>
        <v>-</v>
      </c>
      <c r="N152" s="27">
        <f t="shared" si="31"/>
        <v>1.936645465860587</v>
      </c>
      <c r="O152" s="35" t="str">
        <f t="shared" si="38"/>
        <v>-</v>
      </c>
      <c r="P152" s="27">
        <f t="shared" si="32"/>
        <v>2.0448548100511417</v>
      </c>
      <c r="Q152" s="36" t="str">
        <f t="shared" si="39"/>
        <v>-</v>
      </c>
      <c r="R152" s="9">
        <f t="shared" si="33"/>
        <v>2.0448548100511417</v>
      </c>
      <c r="S152" s="117" t="str">
        <f t="shared" si="41"/>
        <v>-</v>
      </c>
      <c r="T152" s="93">
        <f t="shared" si="34"/>
        <v>4.228078606372228</v>
      </c>
      <c r="U152" s="117" t="str">
        <f t="shared" si="41"/>
        <v>-</v>
      </c>
      <c r="V152" s="49">
        <f t="shared" si="35"/>
        <v>12.375554095351262</v>
      </c>
      <c r="W152" s="36" t="str">
        <f t="shared" si="40"/>
        <v>-</v>
      </c>
    </row>
    <row r="153" spans="1:23" ht="12.75">
      <c r="A153" s="2">
        <v>39783</v>
      </c>
      <c r="B153" s="17">
        <v>0.725</v>
      </c>
      <c r="C153" s="93">
        <v>2.7753194444444444</v>
      </c>
      <c r="D153" s="28">
        <v>-23.705933333333334</v>
      </c>
      <c r="E153" s="93">
        <v>2.78755</v>
      </c>
      <c r="F153" s="27">
        <v>-23.893880555555555</v>
      </c>
      <c r="G153" s="93">
        <v>2.83665</v>
      </c>
      <c r="H153" s="27">
        <v>-21.964675</v>
      </c>
      <c r="I153" s="93">
        <f t="shared" si="28"/>
        <v>0.012230555555555522</v>
      </c>
      <c r="J153" s="27">
        <f t="shared" si="29"/>
        <v>0.061330555555555666</v>
      </c>
      <c r="K153" s="28">
        <f t="shared" si="36"/>
        <v>0.049100000000000144</v>
      </c>
      <c r="L153" s="93">
        <f t="shared" si="30"/>
        <v>0.251992299641798</v>
      </c>
      <c r="M153" s="35" t="str">
        <f t="shared" si="37"/>
        <v>-</v>
      </c>
      <c r="N153" s="27">
        <f t="shared" si="31"/>
        <v>1.9366861022140525</v>
      </c>
      <c r="O153" s="35" t="str">
        <f t="shared" si="38"/>
        <v>-</v>
      </c>
      <c r="P153" s="27">
        <f t="shared" si="32"/>
        <v>2.0449611332994877</v>
      </c>
      <c r="Q153" s="36" t="str">
        <f t="shared" si="39"/>
        <v>-</v>
      </c>
      <c r="R153" s="9">
        <f t="shared" si="33"/>
        <v>2.0449611332994877</v>
      </c>
      <c r="S153" s="117" t="str">
        <f t="shared" si="41"/>
        <v>-</v>
      </c>
      <c r="T153" s="93">
        <f t="shared" si="34"/>
        <v>4.233639535155338</v>
      </c>
      <c r="U153" s="117" t="str">
        <f t="shared" si="41"/>
        <v>-</v>
      </c>
      <c r="V153" s="49">
        <f t="shared" si="35"/>
        <v>12.40702154625375</v>
      </c>
      <c r="W153" s="36" t="str">
        <f t="shared" si="40"/>
        <v>-</v>
      </c>
    </row>
    <row r="154" spans="1:23" ht="12.75">
      <c r="A154" s="2">
        <v>39783</v>
      </c>
      <c r="B154" s="17">
        <v>0.7256944444444445</v>
      </c>
      <c r="C154" s="93">
        <v>2.7916</v>
      </c>
      <c r="D154" s="28">
        <v>-23.703116666666666</v>
      </c>
      <c r="E154" s="93">
        <v>2.804202777777778</v>
      </c>
      <c r="F154" s="27">
        <v>-23.893741666666667</v>
      </c>
      <c r="G154" s="93">
        <v>2.853352777777778</v>
      </c>
      <c r="H154" s="27">
        <v>-21.96465</v>
      </c>
      <c r="I154" s="93">
        <f t="shared" si="28"/>
        <v>0.012602777777777963</v>
      </c>
      <c r="J154" s="27">
        <f t="shared" si="29"/>
        <v>0.06175277777777799</v>
      </c>
      <c r="K154" s="28">
        <f t="shared" si="36"/>
        <v>0.04915000000000003</v>
      </c>
      <c r="L154" s="93">
        <f t="shared" si="30"/>
        <v>0.2574016907097879</v>
      </c>
      <c r="M154" s="35" t="str">
        <f t="shared" si="37"/>
        <v>-</v>
      </c>
      <c r="N154" s="27">
        <f t="shared" si="31"/>
        <v>1.9367459689937034</v>
      </c>
      <c r="O154" s="35" t="str">
        <f t="shared" si="38"/>
        <v>-</v>
      </c>
      <c r="P154" s="27">
        <f t="shared" si="32"/>
        <v>2.0450830274387446</v>
      </c>
      <c r="Q154" s="36" t="str">
        <f t="shared" si="39"/>
        <v>-</v>
      </c>
      <c r="R154" s="9">
        <f t="shared" si="33"/>
        <v>2.0450830274387446</v>
      </c>
      <c r="S154" s="117" t="str">
        <f t="shared" si="41"/>
        <v>-</v>
      </c>
      <c r="T154" s="93">
        <f t="shared" si="34"/>
        <v>4.239230687142236</v>
      </c>
      <c r="U154" s="117" t="str">
        <f t="shared" si="41"/>
        <v>-</v>
      </c>
      <c r="V154" s="49">
        <f t="shared" si="35"/>
        <v>12.438695433869817</v>
      </c>
      <c r="W154" s="36" t="str">
        <f t="shared" si="40"/>
        <v>-</v>
      </c>
    </row>
    <row r="155" spans="1:23" ht="12.75">
      <c r="A155" s="2">
        <v>39783</v>
      </c>
      <c r="B155" s="17">
        <v>0.7263888888888889</v>
      </c>
      <c r="C155" s="93">
        <v>2.8078805555555553</v>
      </c>
      <c r="D155" s="28">
        <v>-23.700294444444445</v>
      </c>
      <c r="E155" s="93">
        <v>2.8208583333333332</v>
      </c>
      <c r="F155" s="27">
        <v>-23.893602777777776</v>
      </c>
      <c r="G155" s="93">
        <v>2.8700555555555556</v>
      </c>
      <c r="H155" s="27">
        <v>-21.96462777777778</v>
      </c>
      <c r="I155" s="93">
        <f t="shared" si="28"/>
        <v>0.012977777777777977</v>
      </c>
      <c r="J155" s="27">
        <f t="shared" si="29"/>
        <v>0.06217500000000031</v>
      </c>
      <c r="K155" s="28">
        <f t="shared" si="36"/>
        <v>0.04919722222222234</v>
      </c>
      <c r="L155" s="93">
        <f t="shared" si="30"/>
        <v>0.262856399731061</v>
      </c>
      <c r="M155" s="35" t="str">
        <f t="shared" si="37"/>
        <v>-</v>
      </c>
      <c r="N155" s="27">
        <f t="shared" si="31"/>
        <v>1.936820091790187</v>
      </c>
      <c r="O155" s="35" t="str">
        <f t="shared" si="38"/>
        <v>-</v>
      </c>
      <c r="P155" s="27">
        <f t="shared" si="32"/>
        <v>2.0451897813895874</v>
      </c>
      <c r="Q155" s="36" t="str">
        <f t="shared" si="39"/>
        <v>-</v>
      </c>
      <c r="R155" s="9">
        <f t="shared" si="33"/>
        <v>2.0451897813895874</v>
      </c>
      <c r="S155" s="117" t="str">
        <f t="shared" si="41"/>
        <v>-</v>
      </c>
      <c r="T155" s="93">
        <f t="shared" si="34"/>
        <v>4.244866272910835</v>
      </c>
      <c r="U155" s="117" t="str">
        <f t="shared" si="41"/>
        <v>-</v>
      </c>
      <c r="V155" s="49">
        <f t="shared" si="35"/>
        <v>12.470690031014932</v>
      </c>
      <c r="W155" s="36" t="str">
        <f t="shared" si="40"/>
        <v>-</v>
      </c>
    </row>
    <row r="156" spans="1:23" ht="12.75">
      <c r="A156" s="2">
        <v>39783</v>
      </c>
      <c r="B156" s="17">
        <v>0.7270833333333333</v>
      </c>
      <c r="C156" s="93">
        <v>2.824158333333333</v>
      </c>
      <c r="D156" s="28">
        <v>-23.697472222222224</v>
      </c>
      <c r="E156" s="93">
        <v>2.837511111111111</v>
      </c>
      <c r="F156" s="27">
        <v>-23.89346388888889</v>
      </c>
      <c r="G156" s="93">
        <v>2.8867583333333333</v>
      </c>
      <c r="H156" s="27">
        <v>-21.964605555555554</v>
      </c>
      <c r="I156" s="93">
        <f t="shared" si="28"/>
        <v>0.013352777777777991</v>
      </c>
      <c r="J156" s="27">
        <f t="shared" si="29"/>
        <v>0.06260000000000021</v>
      </c>
      <c r="K156" s="28">
        <f t="shared" si="36"/>
        <v>0.04924722222222222</v>
      </c>
      <c r="L156" s="93">
        <f t="shared" si="30"/>
        <v>0.2683259317166131</v>
      </c>
      <c r="M156" s="35" t="str">
        <f t="shared" si="37"/>
        <v>-</v>
      </c>
      <c r="N156" s="27">
        <f t="shared" si="31"/>
        <v>1.9369331135409462</v>
      </c>
      <c r="O156" s="35" t="str">
        <f t="shared" si="38"/>
        <v>-</v>
      </c>
      <c r="P156" s="27">
        <f t="shared" si="32"/>
        <v>2.045309507468988</v>
      </c>
      <c r="Q156" s="36" t="str">
        <f t="shared" si="39"/>
        <v>-</v>
      </c>
      <c r="R156" s="9">
        <f t="shared" si="33"/>
        <v>2.045309507468988</v>
      </c>
      <c r="S156" s="117" t="str">
        <f t="shared" si="41"/>
        <v>-</v>
      </c>
      <c r="T156" s="93">
        <f t="shared" si="34"/>
        <v>4.2505685527265475</v>
      </c>
      <c r="U156" s="117" t="str">
        <f t="shared" si="41"/>
        <v>-</v>
      </c>
      <c r="V156" s="49">
        <f t="shared" si="35"/>
        <v>12.503133909204516</v>
      </c>
      <c r="W156" s="36" t="str">
        <f t="shared" si="40"/>
        <v>-</v>
      </c>
    </row>
    <row r="157" spans="1:23" ht="12.75">
      <c r="A157" s="2">
        <v>39783</v>
      </c>
      <c r="B157" s="17">
        <v>0.7277777777777777</v>
      </c>
      <c r="C157" s="93">
        <v>2.840438888888889</v>
      </c>
      <c r="D157" s="28">
        <v>-23.694644444444446</v>
      </c>
      <c r="E157" s="93">
        <v>2.854166666666667</v>
      </c>
      <c r="F157" s="27">
        <v>-23.893327777777777</v>
      </c>
      <c r="G157" s="93">
        <v>2.903458333333333</v>
      </c>
      <c r="H157" s="27">
        <v>-21.964583333333334</v>
      </c>
      <c r="I157" s="93">
        <f t="shared" si="28"/>
        <v>0.013727777777778005</v>
      </c>
      <c r="J157" s="27">
        <f t="shared" si="29"/>
        <v>0.06301944444444407</v>
      </c>
      <c r="K157" s="28">
        <f t="shared" si="36"/>
        <v>0.04929166666666607</v>
      </c>
      <c r="L157" s="93">
        <f t="shared" si="30"/>
        <v>0.27381545303231036</v>
      </c>
      <c r="M157" s="35" t="str">
        <f t="shared" si="37"/>
        <v>-</v>
      </c>
      <c r="N157" s="27">
        <f t="shared" si="31"/>
        <v>1.9370286106315233</v>
      </c>
      <c r="O157" s="35" t="str">
        <f t="shared" si="38"/>
        <v>-</v>
      </c>
      <c r="P157" s="27">
        <f t="shared" si="32"/>
        <v>2.04540653518372</v>
      </c>
      <c r="Q157" s="36" t="str">
        <f t="shared" si="39"/>
        <v>-</v>
      </c>
      <c r="R157" s="9">
        <f t="shared" si="33"/>
        <v>2.04540653518372</v>
      </c>
      <c r="S157" s="117" t="str">
        <f t="shared" si="41"/>
        <v>-</v>
      </c>
      <c r="T157" s="93">
        <f t="shared" si="34"/>
        <v>4.256250598847553</v>
      </c>
      <c r="U157" s="117" t="str">
        <f t="shared" si="41"/>
        <v>-</v>
      </c>
      <c r="V157" s="49">
        <f t="shared" si="35"/>
        <v>12.5354927195227</v>
      </c>
      <c r="W157" s="36" t="str">
        <f t="shared" si="40"/>
        <v>-</v>
      </c>
    </row>
    <row r="158" spans="1:23" ht="12.75">
      <c r="A158" s="2">
        <v>39783</v>
      </c>
      <c r="B158" s="17">
        <v>0.7284722222222223</v>
      </c>
      <c r="C158" s="93">
        <v>2.856716666666667</v>
      </c>
      <c r="D158" s="28">
        <v>-23.691813888888888</v>
      </c>
      <c r="E158" s="93">
        <v>2.8708194444444444</v>
      </c>
      <c r="F158" s="27">
        <v>-23.89318888888889</v>
      </c>
      <c r="G158" s="93">
        <v>2.9201611111111108</v>
      </c>
      <c r="H158" s="27">
        <v>-21.96456111111111</v>
      </c>
      <c r="I158" s="93">
        <f t="shared" si="28"/>
        <v>0.014102777777777575</v>
      </c>
      <c r="J158" s="27">
        <f t="shared" si="29"/>
        <v>0.06344444444444397</v>
      </c>
      <c r="K158" s="28">
        <f t="shared" si="36"/>
        <v>0.049341666666666395</v>
      </c>
      <c r="L158" s="93">
        <f t="shared" si="30"/>
        <v>0.2793180261547783</v>
      </c>
      <c r="M158" s="35" t="str">
        <f t="shared" si="37"/>
        <v>-</v>
      </c>
      <c r="N158" s="27">
        <f t="shared" si="31"/>
        <v>1.9371779319029052</v>
      </c>
      <c r="O158" s="35" t="str">
        <f t="shared" si="38"/>
        <v>-</v>
      </c>
      <c r="P158" s="27">
        <f t="shared" si="32"/>
        <v>2.045526703317755</v>
      </c>
      <c r="Q158" s="36" t="str">
        <f t="shared" si="39"/>
        <v>-</v>
      </c>
      <c r="R158" s="9">
        <f t="shared" si="33"/>
        <v>2.045526703317755</v>
      </c>
      <c r="S158" s="117" t="str">
        <f t="shared" si="41"/>
        <v>-</v>
      </c>
      <c r="T158" s="93">
        <f t="shared" si="34"/>
        <v>4.262022661375438</v>
      </c>
      <c r="U158" s="117" t="str">
        <f t="shared" si="41"/>
        <v>-</v>
      </c>
      <c r="V158" s="49">
        <f t="shared" si="35"/>
        <v>12.568444247397085</v>
      </c>
      <c r="W158" s="36" t="str">
        <f t="shared" si="40"/>
        <v>-</v>
      </c>
    </row>
    <row r="159" spans="1:23" ht="12.75">
      <c r="A159" s="2">
        <v>39783</v>
      </c>
      <c r="B159" s="17">
        <v>0.7291666666666666</v>
      </c>
      <c r="C159" s="93">
        <v>2.8729944444444446</v>
      </c>
      <c r="D159" s="28">
        <v>-23.68897777777778</v>
      </c>
      <c r="E159" s="93">
        <v>2.887475</v>
      </c>
      <c r="F159" s="27">
        <v>-23.89305</v>
      </c>
      <c r="G159" s="93">
        <v>2.936863888888889</v>
      </c>
      <c r="H159" s="27">
        <v>-21.96453888888889</v>
      </c>
      <c r="I159" s="93">
        <f t="shared" si="28"/>
        <v>0.014480555555555163</v>
      </c>
      <c r="J159" s="27">
        <f t="shared" si="29"/>
        <v>0.06386944444444431</v>
      </c>
      <c r="K159" s="28">
        <f t="shared" si="36"/>
        <v>0.04938888888888915</v>
      </c>
      <c r="L159" s="93">
        <f t="shared" si="30"/>
        <v>0.28486348100272735</v>
      </c>
      <c r="M159" s="35" t="str">
        <f t="shared" si="37"/>
        <v>-</v>
      </c>
      <c r="N159" s="27">
        <f t="shared" si="31"/>
        <v>1.9373443067026188</v>
      </c>
      <c r="O159" s="35" t="str">
        <f t="shared" si="38"/>
        <v>-</v>
      </c>
      <c r="P159" s="27">
        <f t="shared" si="32"/>
        <v>2.045634306958068</v>
      </c>
      <c r="Q159" s="36" t="str">
        <f t="shared" si="39"/>
        <v>-</v>
      </c>
      <c r="R159" s="9">
        <f t="shared" si="33"/>
        <v>2.045634306958068</v>
      </c>
      <c r="S159" s="117" t="str">
        <f t="shared" si="41"/>
        <v>-</v>
      </c>
      <c r="T159" s="93">
        <f t="shared" si="34"/>
        <v>4.267842094663415</v>
      </c>
      <c r="U159" s="117" t="str">
        <f t="shared" si="41"/>
        <v>-</v>
      </c>
      <c r="V159" s="49">
        <f t="shared" si="35"/>
        <v>12.601737597555237</v>
      </c>
      <c r="W159" s="36" t="str">
        <f t="shared" si="40"/>
        <v>-</v>
      </c>
    </row>
    <row r="160" spans="1:23" ht="12.75">
      <c r="A160" s="2">
        <v>39783</v>
      </c>
      <c r="B160" s="17">
        <v>0.7298611111111111</v>
      </c>
      <c r="C160" s="93">
        <v>2.8892694444444444</v>
      </c>
      <c r="D160" s="28">
        <v>-23.686141666666668</v>
      </c>
      <c r="E160" s="93">
        <v>2.9041277777777776</v>
      </c>
      <c r="F160" s="27">
        <v>-23.89291111111111</v>
      </c>
      <c r="G160" s="93">
        <v>2.9535666666666667</v>
      </c>
      <c r="H160" s="27">
        <v>-21.964516666666665</v>
      </c>
      <c r="I160" s="93">
        <f t="shared" si="28"/>
        <v>0.014858333333333196</v>
      </c>
      <c r="J160" s="27">
        <f t="shared" si="29"/>
        <v>0.06429722222222223</v>
      </c>
      <c r="K160" s="28">
        <f t="shared" si="36"/>
        <v>0.04943888888888903</v>
      </c>
      <c r="L160" s="93">
        <f t="shared" si="30"/>
        <v>0.29042083431750776</v>
      </c>
      <c r="M160" s="35" t="str">
        <f t="shared" si="37"/>
        <v>-</v>
      </c>
      <c r="N160" s="27">
        <f t="shared" si="31"/>
        <v>1.9375503012226123</v>
      </c>
      <c r="O160" s="35" t="str">
        <f t="shared" si="38"/>
        <v>-</v>
      </c>
      <c r="P160" s="27">
        <f t="shared" si="32"/>
        <v>2.0457549295392976</v>
      </c>
      <c r="Q160" s="36" t="str">
        <f t="shared" si="39"/>
        <v>-</v>
      </c>
      <c r="R160" s="9">
        <f t="shared" si="33"/>
        <v>2.0457549295392976</v>
      </c>
      <c r="S160" s="117" t="str">
        <f t="shared" si="41"/>
        <v>-</v>
      </c>
      <c r="T160" s="93">
        <f t="shared" si="34"/>
        <v>4.273726065079417</v>
      </c>
      <c r="U160" s="117" t="str">
        <f t="shared" si="41"/>
        <v>-</v>
      </c>
      <c r="V160" s="49">
        <f t="shared" si="35"/>
        <v>12.635472891669913</v>
      </c>
      <c r="W160" s="36" t="str">
        <f t="shared" si="40"/>
        <v>-</v>
      </c>
    </row>
    <row r="161" spans="1:23" ht="12.75">
      <c r="A161" s="2">
        <v>39783</v>
      </c>
      <c r="B161" s="17">
        <v>0.7305555555555556</v>
      </c>
      <c r="C161" s="93">
        <v>2.9055472222222223</v>
      </c>
      <c r="D161" s="28">
        <v>-23.683297222222222</v>
      </c>
      <c r="E161" s="93">
        <v>2.9207805555555555</v>
      </c>
      <c r="F161" s="27">
        <v>-23.89277222222222</v>
      </c>
      <c r="G161" s="93">
        <v>2.9702694444444444</v>
      </c>
      <c r="H161" s="27">
        <v>-21.964494444444444</v>
      </c>
      <c r="I161" s="93">
        <f t="shared" si="28"/>
        <v>0.01523333333333321</v>
      </c>
      <c r="J161" s="27">
        <f t="shared" si="29"/>
        <v>0.06472222222222213</v>
      </c>
      <c r="K161" s="28">
        <f t="shared" si="36"/>
        <v>0.049488888888888916</v>
      </c>
      <c r="L161" s="93">
        <f t="shared" si="30"/>
        <v>0.29596838829377425</v>
      </c>
      <c r="M161" s="35" t="str">
        <f t="shared" si="37"/>
        <v>-</v>
      </c>
      <c r="N161" s="27">
        <f t="shared" si="31"/>
        <v>1.9377534123633564</v>
      </c>
      <c r="O161" s="35" t="str">
        <f t="shared" si="38"/>
        <v>-</v>
      </c>
      <c r="P161" s="27">
        <f t="shared" si="32"/>
        <v>2.045875785394926</v>
      </c>
      <c r="Q161" s="36" t="str">
        <f t="shared" si="39"/>
        <v>-</v>
      </c>
      <c r="R161" s="9">
        <f t="shared" si="33"/>
        <v>2.045875785394926</v>
      </c>
      <c r="S161" s="117" t="str">
        <f t="shared" si="41"/>
        <v>-</v>
      </c>
      <c r="T161" s="93">
        <f t="shared" si="34"/>
        <v>4.279597586052057</v>
      </c>
      <c r="U161" s="117" t="str">
        <f t="shared" si="41"/>
        <v>-</v>
      </c>
      <c r="V161" s="49">
        <f t="shared" si="35"/>
        <v>12.66916027058898</v>
      </c>
      <c r="W161" s="36" t="str">
        <f t="shared" si="40"/>
        <v>-</v>
      </c>
    </row>
    <row r="162" spans="1:23" ht="12.75">
      <c r="A162" s="2">
        <v>39783</v>
      </c>
      <c r="B162" s="17">
        <v>0.73125</v>
      </c>
      <c r="C162" s="93">
        <v>2.921822222222222</v>
      </c>
      <c r="D162" s="28">
        <v>-23.68045277777778</v>
      </c>
      <c r="E162" s="93">
        <v>2.9374361111111114</v>
      </c>
      <c r="F162" s="27">
        <v>-23.892633333333333</v>
      </c>
      <c r="G162" s="93">
        <v>2.986972222222222</v>
      </c>
      <c r="H162" s="27">
        <v>-21.96447222222222</v>
      </c>
      <c r="I162" s="93">
        <f t="shared" si="28"/>
        <v>0.01561388888888926</v>
      </c>
      <c r="J162" s="27">
        <f t="shared" si="29"/>
        <v>0.06515000000000004</v>
      </c>
      <c r="K162" s="28">
        <f t="shared" si="36"/>
        <v>0.04953611111111078</v>
      </c>
      <c r="L162" s="93">
        <f t="shared" si="30"/>
        <v>0.3015803636540576</v>
      </c>
      <c r="M162" s="35" t="str">
        <f t="shared" si="37"/>
        <v>-</v>
      </c>
      <c r="N162" s="27">
        <f t="shared" si="31"/>
        <v>1.937996388297111</v>
      </c>
      <c r="O162" s="35" t="str">
        <f t="shared" si="38"/>
        <v>-</v>
      </c>
      <c r="P162" s="27">
        <f t="shared" si="32"/>
        <v>2.0459840406390137</v>
      </c>
      <c r="Q162" s="36" t="str">
        <f t="shared" si="39"/>
        <v>-</v>
      </c>
      <c r="R162" s="9">
        <f t="shared" si="33"/>
        <v>2.0459840406390137</v>
      </c>
      <c r="S162" s="117" t="str">
        <f t="shared" si="41"/>
        <v>-</v>
      </c>
      <c r="T162" s="93">
        <f t="shared" si="34"/>
        <v>4.285560792590182</v>
      </c>
      <c r="U162" s="117" t="str">
        <f t="shared" si="41"/>
        <v>-</v>
      </c>
      <c r="V162" s="49">
        <f t="shared" si="35"/>
        <v>12.703481691858476</v>
      </c>
      <c r="W162" s="36" t="str">
        <f t="shared" si="40"/>
        <v>-</v>
      </c>
    </row>
    <row r="163" spans="1:23" ht="12.75">
      <c r="A163" s="2">
        <v>39783</v>
      </c>
      <c r="B163" s="17">
        <v>0.7319444444444444</v>
      </c>
      <c r="C163" s="93">
        <v>2.9380972222222224</v>
      </c>
      <c r="D163" s="28">
        <v>-23.67760277777778</v>
      </c>
      <c r="E163" s="93">
        <v>2.954088888888889</v>
      </c>
      <c r="F163" s="27">
        <v>-23.892494444444445</v>
      </c>
      <c r="G163" s="93">
        <v>3.003675</v>
      </c>
      <c r="H163" s="27">
        <v>-21.964447222222223</v>
      </c>
      <c r="I163" s="93">
        <f t="shared" si="28"/>
        <v>0.01599166666666685</v>
      </c>
      <c r="J163" s="27">
        <f t="shared" si="29"/>
        <v>0.06557777777777751</v>
      </c>
      <c r="K163" s="28">
        <f t="shared" si="36"/>
        <v>0.049586111111110664</v>
      </c>
      <c r="L163" s="93">
        <f t="shared" si="30"/>
        <v>0.3071792728848455</v>
      </c>
      <c r="M163" s="35" t="str">
        <f t="shared" si="37"/>
        <v>-</v>
      </c>
      <c r="N163" s="27">
        <f t="shared" si="31"/>
        <v>1.9382591627586954</v>
      </c>
      <c r="O163" s="35" t="str">
        <f t="shared" si="38"/>
        <v>-</v>
      </c>
      <c r="P163" s="27">
        <f t="shared" si="32"/>
        <v>2.046107970517217</v>
      </c>
      <c r="Q163" s="36" t="str">
        <f t="shared" si="39"/>
        <v>-</v>
      </c>
      <c r="R163" s="9">
        <f t="shared" si="33"/>
        <v>2.046107970517217</v>
      </c>
      <c r="S163" s="117" t="str">
        <f t="shared" si="41"/>
        <v>-</v>
      </c>
      <c r="T163" s="93">
        <f t="shared" si="34"/>
        <v>4.291546406160758</v>
      </c>
      <c r="U163" s="117" t="str">
        <f t="shared" si="41"/>
        <v>-</v>
      </c>
      <c r="V163" s="49">
        <f t="shared" si="35"/>
        <v>12.737972047872962</v>
      </c>
      <c r="W163" s="36" t="str">
        <f t="shared" si="40"/>
        <v>-</v>
      </c>
    </row>
    <row r="164" spans="1:23" ht="12.75">
      <c r="A164" s="2">
        <v>39783</v>
      </c>
      <c r="B164" s="17">
        <v>0.7326388888888888</v>
      </c>
      <c r="C164" s="93">
        <v>2.9543722222222226</v>
      </c>
      <c r="D164" s="28">
        <v>-23.67475</v>
      </c>
      <c r="E164" s="93">
        <v>2.9707444444444446</v>
      </c>
      <c r="F164" s="27">
        <v>-23.892355555555554</v>
      </c>
      <c r="G164" s="93">
        <v>3.020375</v>
      </c>
      <c r="H164" s="27">
        <v>-21.964425</v>
      </c>
      <c r="I164" s="93">
        <f t="shared" si="28"/>
        <v>0.01637222222222201</v>
      </c>
      <c r="J164" s="27">
        <f t="shared" si="29"/>
        <v>0.06600277777777741</v>
      </c>
      <c r="K164" s="28">
        <f t="shared" si="36"/>
        <v>0.0496305555555554</v>
      </c>
      <c r="L164" s="93">
        <f t="shared" si="30"/>
        <v>0.3128169137607991</v>
      </c>
      <c r="M164" s="35" t="str">
        <f t="shared" si="37"/>
        <v>-</v>
      </c>
      <c r="N164" s="27">
        <f t="shared" si="31"/>
        <v>1.9385212003326162</v>
      </c>
      <c r="O164" s="35" t="str">
        <f t="shared" si="38"/>
        <v>-</v>
      </c>
      <c r="P164" s="27">
        <f t="shared" si="32"/>
        <v>2.0462037988732</v>
      </c>
      <c r="Q164" s="36" t="str">
        <f t="shared" si="39"/>
        <v>-</v>
      </c>
      <c r="R164" s="9">
        <f t="shared" si="33"/>
        <v>2.0462037988732</v>
      </c>
      <c r="S164" s="117" t="str">
        <f t="shared" si="41"/>
        <v>-</v>
      </c>
      <c r="T164" s="93">
        <f t="shared" si="34"/>
        <v>4.297541912966615</v>
      </c>
      <c r="U164" s="117" t="str">
        <f t="shared" si="41"/>
        <v>-</v>
      </c>
      <c r="V164" s="49">
        <f t="shared" si="35"/>
        <v>12.772584381623844</v>
      </c>
      <c r="W164" s="36" t="str">
        <f t="shared" si="40"/>
        <v>-</v>
      </c>
    </row>
    <row r="165" spans="1:23" ht="12.75">
      <c r="A165" s="2">
        <v>39783</v>
      </c>
      <c r="B165" s="17">
        <v>0.7333333333333334</v>
      </c>
      <c r="C165" s="93">
        <v>2.9706472222222224</v>
      </c>
      <c r="D165" s="28">
        <v>-23.671894444444444</v>
      </c>
      <c r="E165" s="93">
        <v>2.9873972222222225</v>
      </c>
      <c r="F165" s="27">
        <v>-23.892216666666666</v>
      </c>
      <c r="G165" s="93">
        <v>3.0370777777777778</v>
      </c>
      <c r="H165" s="27">
        <v>-21.964402777777778</v>
      </c>
      <c r="I165" s="93">
        <f t="shared" si="28"/>
        <v>0.016750000000000043</v>
      </c>
      <c r="J165" s="27">
        <f t="shared" si="29"/>
        <v>0.06643055555555533</v>
      </c>
      <c r="K165" s="28">
        <f t="shared" si="36"/>
        <v>0.049680555555555284</v>
      </c>
      <c r="L165" s="93">
        <f t="shared" si="30"/>
        <v>0.3184381218062875</v>
      </c>
      <c r="M165" s="35" t="str">
        <f t="shared" si="37"/>
        <v>-</v>
      </c>
      <c r="N165" s="27">
        <f t="shared" si="31"/>
        <v>1.938821009584857</v>
      </c>
      <c r="O165" s="35" t="str">
        <f t="shared" si="38"/>
        <v>-</v>
      </c>
      <c r="P165" s="27">
        <f t="shared" si="32"/>
        <v>2.0463255505039637</v>
      </c>
      <c r="Q165" s="36" t="str">
        <f t="shared" si="39"/>
        <v>-</v>
      </c>
      <c r="R165" s="9">
        <f t="shared" si="33"/>
        <v>2.0463255505039637</v>
      </c>
      <c r="S165" s="117" t="str">
        <f t="shared" si="41"/>
        <v>-</v>
      </c>
      <c r="T165" s="93">
        <f t="shared" si="34"/>
        <v>4.303584681895108</v>
      </c>
      <c r="U165" s="117" t="str">
        <f t="shared" si="41"/>
        <v>-</v>
      </c>
      <c r="V165" s="49">
        <f t="shared" si="35"/>
        <v>12.807523623679629</v>
      </c>
      <c r="W165" s="36" t="str">
        <f t="shared" si="40"/>
        <v>-</v>
      </c>
    </row>
    <row r="166" spans="1:23" ht="12.75">
      <c r="A166" s="2">
        <v>39783</v>
      </c>
      <c r="B166" s="17">
        <v>0.7340277777777778</v>
      </c>
      <c r="C166" s="93">
        <v>2.9869222222222223</v>
      </c>
      <c r="D166" s="28">
        <v>-23.669033333333335</v>
      </c>
      <c r="E166" s="93">
        <v>3.004052777777778</v>
      </c>
      <c r="F166" s="27">
        <v>-23.89207777777778</v>
      </c>
      <c r="G166" s="93">
        <v>3.0537805555555555</v>
      </c>
      <c r="H166" s="27">
        <v>-21.964380555555554</v>
      </c>
      <c r="I166" s="93">
        <f t="shared" si="28"/>
        <v>0.01713055555555565</v>
      </c>
      <c r="J166" s="27">
        <f t="shared" si="29"/>
        <v>0.06685833333333324</v>
      </c>
      <c r="K166" s="28">
        <f t="shared" si="36"/>
        <v>0.04972777777777759</v>
      </c>
      <c r="L166" s="93">
        <f t="shared" si="30"/>
        <v>0.32409923216189673</v>
      </c>
      <c r="M166" s="35" t="str">
        <f t="shared" si="37"/>
        <v>-</v>
      </c>
      <c r="N166" s="27">
        <f t="shared" si="31"/>
        <v>1.9391381951385511</v>
      </c>
      <c r="O166" s="35" t="str">
        <f t="shared" si="38"/>
        <v>-</v>
      </c>
      <c r="P166" s="27">
        <f t="shared" si="32"/>
        <v>2.04643465448833</v>
      </c>
      <c r="Q166" s="36" t="str">
        <f t="shared" si="39"/>
        <v>-</v>
      </c>
      <c r="R166" s="9">
        <f t="shared" si="33"/>
        <v>2.04643465448833</v>
      </c>
      <c r="S166" s="117" t="str">
        <f t="shared" si="41"/>
        <v>-</v>
      </c>
      <c r="T166" s="93">
        <f t="shared" si="34"/>
        <v>4.3096720817887775</v>
      </c>
      <c r="U166" s="117" t="str">
        <f t="shared" si="41"/>
        <v>-</v>
      </c>
      <c r="V166" s="49">
        <f t="shared" si="35"/>
        <v>12.84279443082612</v>
      </c>
      <c r="W166" s="36" t="str">
        <f t="shared" si="40"/>
        <v>-</v>
      </c>
    </row>
    <row r="167" spans="1:23" ht="12.75">
      <c r="A167" s="2">
        <v>39783</v>
      </c>
      <c r="B167" s="17">
        <v>0.7347222222222222</v>
      </c>
      <c r="C167" s="93">
        <v>3.0031944444444445</v>
      </c>
      <c r="D167" s="28">
        <v>-23.666169444444442</v>
      </c>
      <c r="E167" s="93">
        <v>3.0207055555555553</v>
      </c>
      <c r="F167" s="27">
        <v>-23.891941666666668</v>
      </c>
      <c r="G167" s="93">
        <v>3.0704833333333337</v>
      </c>
      <c r="H167" s="27">
        <v>-21.964358333333333</v>
      </c>
      <c r="I167" s="93">
        <f t="shared" si="28"/>
        <v>0.01751111111111081</v>
      </c>
      <c r="J167" s="27">
        <f t="shared" si="29"/>
        <v>0.06728888888888918</v>
      </c>
      <c r="K167" s="28">
        <f t="shared" si="36"/>
        <v>0.049777777777778365</v>
      </c>
      <c r="L167" s="93">
        <f t="shared" si="30"/>
        <v>0.3297723504237254</v>
      </c>
      <c r="M167" s="35" t="str">
        <f t="shared" si="37"/>
        <v>-</v>
      </c>
      <c r="N167" s="27">
        <f t="shared" si="31"/>
        <v>1.9394936280385224</v>
      </c>
      <c r="O167" s="35" t="str">
        <f t="shared" si="38"/>
        <v>-</v>
      </c>
      <c r="P167" s="27">
        <f t="shared" si="32"/>
        <v>2.046559473914295</v>
      </c>
      <c r="Q167" s="36" t="str">
        <f t="shared" si="39"/>
        <v>-</v>
      </c>
      <c r="R167" s="9">
        <f t="shared" si="33"/>
        <v>2.046559473914295</v>
      </c>
      <c r="S167" s="117" t="str">
        <f t="shared" si="41"/>
        <v>-</v>
      </c>
      <c r="T167" s="93">
        <f t="shared" si="34"/>
        <v>4.315825452376544</v>
      </c>
      <c r="U167" s="117" t="str">
        <f t="shared" si="41"/>
        <v>-</v>
      </c>
      <c r="V167" s="49">
        <f t="shared" si="35"/>
        <v>12.878517046024863</v>
      </c>
      <c r="W167" s="36" t="str">
        <f t="shared" si="40"/>
        <v>-</v>
      </c>
    </row>
    <row r="168" spans="1:23" ht="12.75">
      <c r="A168" s="2">
        <v>39783</v>
      </c>
      <c r="B168" s="17">
        <v>0.7354166666666666</v>
      </c>
      <c r="C168" s="93">
        <v>3.0194666666666667</v>
      </c>
      <c r="D168" s="28">
        <v>-23.663302777777776</v>
      </c>
      <c r="E168" s="93">
        <v>3.037361111111111</v>
      </c>
      <c r="F168" s="27">
        <v>-23.891802777777777</v>
      </c>
      <c r="G168" s="93">
        <v>3.0871861111111114</v>
      </c>
      <c r="H168" s="27">
        <v>-21.96433611111111</v>
      </c>
      <c r="I168" s="93">
        <f t="shared" si="28"/>
        <v>0.017894444444444435</v>
      </c>
      <c r="J168" s="27">
        <f t="shared" si="29"/>
        <v>0.06771944444444467</v>
      </c>
      <c r="K168" s="28">
        <f t="shared" si="36"/>
        <v>0.04982500000000023</v>
      </c>
      <c r="L168" s="93">
        <f t="shared" si="30"/>
        <v>0.33548114494700954</v>
      </c>
      <c r="M168" s="35" t="str">
        <f t="shared" si="37"/>
        <v>-</v>
      </c>
      <c r="N168" s="27">
        <f t="shared" si="31"/>
        <v>1.939869119334918</v>
      </c>
      <c r="O168" s="35" t="str">
        <f t="shared" si="38"/>
        <v>-</v>
      </c>
      <c r="P168" s="27">
        <f t="shared" si="32"/>
        <v>2.0466690076866976</v>
      </c>
      <c r="Q168" s="36" t="str">
        <f t="shared" si="39"/>
        <v>-</v>
      </c>
      <c r="R168" s="9">
        <f t="shared" si="33"/>
        <v>2.0466690076866976</v>
      </c>
      <c r="S168" s="117" t="str">
        <f t="shared" si="41"/>
        <v>-</v>
      </c>
      <c r="T168" s="93">
        <f t="shared" si="34"/>
        <v>4.322019271968625</v>
      </c>
      <c r="U168" s="117" t="str">
        <f t="shared" si="41"/>
        <v>-</v>
      </c>
      <c r="V168" s="49">
        <f t="shared" si="35"/>
        <v>12.914556244689777</v>
      </c>
      <c r="W168" s="36" t="str">
        <f t="shared" si="40"/>
        <v>-</v>
      </c>
    </row>
    <row r="169" spans="1:23" ht="12.75">
      <c r="A169" s="2">
        <v>39783</v>
      </c>
      <c r="B169" s="17">
        <v>0.7361111111111112</v>
      </c>
      <c r="C169" s="93">
        <v>3.035738888888889</v>
      </c>
      <c r="D169" s="28">
        <v>-23.660433333333334</v>
      </c>
      <c r="E169" s="93">
        <v>3.0540138888888886</v>
      </c>
      <c r="F169" s="27">
        <v>-23.89166388888889</v>
      </c>
      <c r="G169" s="93">
        <v>3.103888888888889</v>
      </c>
      <c r="H169" s="27">
        <v>-21.96431388888889</v>
      </c>
      <c r="I169" s="93">
        <f t="shared" si="28"/>
        <v>0.018274999999999597</v>
      </c>
      <c r="J169" s="27">
        <f t="shared" si="29"/>
        <v>0.06815000000000015</v>
      </c>
      <c r="K169" s="28">
        <f t="shared" si="36"/>
        <v>0.04987500000000056</v>
      </c>
      <c r="L169" s="93">
        <f t="shared" si="30"/>
        <v>0.3411713999610395</v>
      </c>
      <c r="M169" s="35" t="str">
        <f t="shared" si="37"/>
        <v>-</v>
      </c>
      <c r="N169" s="27">
        <f t="shared" si="31"/>
        <v>1.9402646709393785</v>
      </c>
      <c r="O169" s="35" t="str">
        <f t="shared" si="38"/>
        <v>-</v>
      </c>
      <c r="P169" s="27">
        <f t="shared" si="32"/>
        <v>2.046791666687525</v>
      </c>
      <c r="Q169" s="36" t="str">
        <f t="shared" si="39"/>
        <v>-</v>
      </c>
      <c r="R169" s="9">
        <f t="shared" si="33"/>
        <v>2.046791666687525</v>
      </c>
      <c r="S169" s="117" t="str">
        <f t="shared" si="41"/>
        <v>-</v>
      </c>
      <c r="T169" s="93">
        <f t="shared" si="34"/>
        <v>4.328227737587943</v>
      </c>
      <c r="U169" s="117" t="str">
        <f t="shared" si="41"/>
        <v>-</v>
      </c>
      <c r="V169" s="49">
        <f t="shared" si="35"/>
        <v>12.950727103422095</v>
      </c>
      <c r="W169" s="36" t="str">
        <f t="shared" si="40"/>
        <v>-</v>
      </c>
    </row>
    <row r="170" spans="1:23" ht="12.75">
      <c r="A170" s="2">
        <v>39783</v>
      </c>
      <c r="B170" s="17">
        <v>0.7368055555555556</v>
      </c>
      <c r="C170" s="93">
        <v>3.052011111111111</v>
      </c>
      <c r="D170" s="28">
        <v>-23.65755833333333</v>
      </c>
      <c r="E170" s="93">
        <v>3.0706694444444445</v>
      </c>
      <c r="F170" s="27">
        <v>-23.891524999999998</v>
      </c>
      <c r="G170" s="93">
        <v>3.120591666666667</v>
      </c>
      <c r="H170" s="27">
        <v>-21.964291666666664</v>
      </c>
      <c r="I170" s="93">
        <f t="shared" si="28"/>
        <v>0.018658333333333665</v>
      </c>
      <c r="J170" s="27">
        <f t="shared" si="29"/>
        <v>0.06858055555555609</v>
      </c>
      <c r="K170" s="28">
        <f t="shared" si="36"/>
        <v>0.04992222222222242</v>
      </c>
      <c r="L170" s="93">
        <f t="shared" si="30"/>
        <v>0.3469005519237635</v>
      </c>
      <c r="M170" s="35" t="str">
        <f t="shared" si="37"/>
        <v>-</v>
      </c>
      <c r="N170" s="27">
        <f t="shared" si="31"/>
        <v>1.9406778653149113</v>
      </c>
      <c r="O170" s="35" t="str">
        <f t="shared" si="38"/>
        <v>-</v>
      </c>
      <c r="P170" s="27">
        <f t="shared" si="32"/>
        <v>2.0469016304080725</v>
      </c>
      <c r="Q170" s="36" t="str">
        <f t="shared" si="39"/>
        <v>-</v>
      </c>
      <c r="R170" s="9">
        <f t="shared" si="33"/>
        <v>2.0469016304080725</v>
      </c>
      <c r="S170" s="117" t="str">
        <f t="shared" si="41"/>
        <v>-</v>
      </c>
      <c r="T170" s="93">
        <f t="shared" si="34"/>
        <v>4.334480047646747</v>
      </c>
      <c r="U170" s="117" t="str">
        <f t="shared" si="41"/>
        <v>-</v>
      </c>
      <c r="V170" s="49">
        <f t="shared" si="35"/>
        <v>12.987228624790912</v>
      </c>
      <c r="W170" s="36" t="str">
        <f t="shared" si="40"/>
        <v>-</v>
      </c>
    </row>
    <row r="171" spans="1:23" ht="12.75">
      <c r="A171" s="2">
        <v>39783</v>
      </c>
      <c r="B171" s="17">
        <v>0.7375</v>
      </c>
      <c r="C171" s="93">
        <v>3.068280555555556</v>
      </c>
      <c r="D171" s="28">
        <v>-23.654680555555554</v>
      </c>
      <c r="E171" s="93">
        <v>3.0873222222222223</v>
      </c>
      <c r="F171" s="27">
        <v>-23.89138611111111</v>
      </c>
      <c r="G171" s="93">
        <v>3.1372944444444446</v>
      </c>
      <c r="H171" s="27">
        <v>-21.964266666666667</v>
      </c>
      <c r="I171" s="93">
        <f t="shared" si="28"/>
        <v>0.0190416666666664</v>
      </c>
      <c r="J171" s="27">
        <f t="shared" si="29"/>
        <v>0.06901388888888871</v>
      </c>
      <c r="K171" s="28">
        <f t="shared" si="36"/>
        <v>0.04997222222222231</v>
      </c>
      <c r="L171" s="93">
        <f t="shared" si="30"/>
        <v>0.3526384173605042</v>
      </c>
      <c r="M171" s="35" t="str">
        <f t="shared" si="37"/>
        <v>-</v>
      </c>
      <c r="N171" s="27">
        <f t="shared" si="31"/>
        <v>1.9411324339301657</v>
      </c>
      <c r="O171" s="35" t="str">
        <f t="shared" si="38"/>
        <v>-</v>
      </c>
      <c r="P171" s="27">
        <f t="shared" si="32"/>
        <v>2.047027360428751</v>
      </c>
      <c r="Q171" s="36" t="str">
        <f t="shared" si="39"/>
        <v>-</v>
      </c>
      <c r="R171" s="9">
        <f t="shared" si="33"/>
        <v>2.047027360428751</v>
      </c>
      <c r="S171" s="117" t="str">
        <f t="shared" si="41"/>
        <v>-</v>
      </c>
      <c r="T171" s="93">
        <f t="shared" si="34"/>
        <v>4.340798211719421</v>
      </c>
      <c r="U171" s="117" t="str">
        <f t="shared" si="41"/>
        <v>-</v>
      </c>
      <c r="V171" s="49">
        <f t="shared" si="35"/>
        <v>13.024190737484387</v>
      </c>
      <c r="W171" s="36" t="str">
        <f t="shared" si="40"/>
        <v>-</v>
      </c>
    </row>
    <row r="172" spans="1:23" ht="12.75">
      <c r="A172" s="2">
        <v>39783</v>
      </c>
      <c r="B172" s="17">
        <v>0.7381944444444444</v>
      </c>
      <c r="C172" s="93">
        <v>3.08455</v>
      </c>
      <c r="D172" s="28">
        <v>-23.651799999999998</v>
      </c>
      <c r="E172" s="93">
        <v>3.103975</v>
      </c>
      <c r="F172" s="27">
        <v>-23.891247222222223</v>
      </c>
      <c r="G172" s="93">
        <v>3.1539944444444443</v>
      </c>
      <c r="H172" s="27">
        <v>-21.964244444444443</v>
      </c>
      <c r="I172" s="93">
        <f t="shared" si="28"/>
        <v>0.019425000000000026</v>
      </c>
      <c r="J172" s="27">
        <f t="shared" si="29"/>
        <v>0.0694444444444442</v>
      </c>
      <c r="K172" s="28">
        <f t="shared" si="36"/>
        <v>0.05001944444444417</v>
      </c>
      <c r="L172" s="93">
        <f t="shared" si="30"/>
        <v>0.35838464702423356</v>
      </c>
      <c r="M172" s="35" t="str">
        <f t="shared" si="37"/>
        <v>-</v>
      </c>
      <c r="N172" s="27">
        <f t="shared" si="31"/>
        <v>1.9415858809790059</v>
      </c>
      <c r="O172" s="35" t="str">
        <f t="shared" si="38"/>
        <v>-</v>
      </c>
      <c r="P172" s="27">
        <f t="shared" si="32"/>
        <v>2.0471377536599777</v>
      </c>
      <c r="Q172" s="36" t="str">
        <f t="shared" si="39"/>
        <v>-</v>
      </c>
      <c r="R172" s="9">
        <f t="shared" si="33"/>
        <v>2.0471377536599777</v>
      </c>
      <c r="S172" s="117" t="str">
        <f t="shared" si="41"/>
        <v>-</v>
      </c>
      <c r="T172" s="93">
        <f t="shared" si="34"/>
        <v>4.347108281663218</v>
      </c>
      <c r="U172" s="117" t="str">
        <f t="shared" si="41"/>
        <v>-</v>
      </c>
      <c r="V172" s="49">
        <f t="shared" si="35"/>
        <v>13.061157423663962</v>
      </c>
      <c r="W172" s="36" t="str">
        <f t="shared" si="40"/>
        <v>-</v>
      </c>
    </row>
    <row r="173" spans="1:23" ht="12.75">
      <c r="A173" s="2">
        <v>39783</v>
      </c>
      <c r="B173" s="17">
        <v>0.7388888888888889</v>
      </c>
      <c r="C173" s="93">
        <v>3.1008194444444444</v>
      </c>
      <c r="D173" s="28">
        <v>-23.648913888888888</v>
      </c>
      <c r="E173" s="93">
        <v>3.1206305555555556</v>
      </c>
      <c r="F173" s="27">
        <v>-23.89110833333333</v>
      </c>
      <c r="G173" s="93">
        <v>3.170697222222222</v>
      </c>
      <c r="H173" s="27">
        <v>-21.964222222222222</v>
      </c>
      <c r="I173" s="93">
        <f t="shared" si="28"/>
        <v>0.019811111111111224</v>
      </c>
      <c r="J173" s="27">
        <f t="shared" si="29"/>
        <v>0.0698777777777777</v>
      </c>
      <c r="K173" s="28">
        <f t="shared" si="36"/>
        <v>0.05006666666666648</v>
      </c>
      <c r="L173" s="93">
        <f t="shared" si="30"/>
        <v>0.36416923861750117</v>
      </c>
      <c r="M173" s="35" t="str">
        <f t="shared" si="37"/>
        <v>-</v>
      </c>
      <c r="N173" s="27">
        <f t="shared" si="31"/>
        <v>1.942076101188695</v>
      </c>
      <c r="O173" s="35" t="str">
        <f t="shared" si="38"/>
        <v>-</v>
      </c>
      <c r="P173" s="27">
        <f t="shared" si="32"/>
        <v>2.0472483559699657</v>
      </c>
      <c r="Q173" s="36" t="str">
        <f t="shared" si="39"/>
        <v>-</v>
      </c>
      <c r="R173" s="9">
        <f t="shared" si="33"/>
        <v>2.0472483559699657</v>
      </c>
      <c r="S173" s="117" t="str">
        <f t="shared" si="41"/>
        <v>-</v>
      </c>
      <c r="T173" s="93">
        <f t="shared" si="34"/>
        <v>4.353493695776162</v>
      </c>
      <c r="U173" s="117" t="str">
        <f t="shared" si="41"/>
        <v>-</v>
      </c>
      <c r="V173" s="49">
        <f t="shared" si="35"/>
        <v>13.098653520656052</v>
      </c>
      <c r="W173" s="36" t="str">
        <f t="shared" si="40"/>
        <v>-</v>
      </c>
    </row>
    <row r="174" spans="1:23" ht="12.75">
      <c r="A174" s="2">
        <v>39783</v>
      </c>
      <c r="B174" s="17">
        <v>0.7395833333333334</v>
      </c>
      <c r="C174" s="93">
        <v>3.117088888888889</v>
      </c>
      <c r="D174" s="28">
        <v>-23.646024999999998</v>
      </c>
      <c r="E174" s="93">
        <v>3.1372833333333334</v>
      </c>
      <c r="F174" s="27">
        <v>-23.890969444444444</v>
      </c>
      <c r="G174" s="93">
        <v>3.1874</v>
      </c>
      <c r="H174" s="27">
        <v>-21.964199999999998</v>
      </c>
      <c r="I174" s="93">
        <f t="shared" si="28"/>
        <v>0.020194444444444404</v>
      </c>
      <c r="J174" s="27">
        <f t="shared" si="29"/>
        <v>0.07031111111111077</v>
      </c>
      <c r="K174" s="28">
        <f t="shared" si="36"/>
        <v>0.050116666666666365</v>
      </c>
      <c r="L174" s="93">
        <f t="shared" si="30"/>
        <v>0.36993316639079915</v>
      </c>
      <c r="M174" s="35" t="str">
        <f t="shared" si="37"/>
        <v>-</v>
      </c>
      <c r="N174" s="27">
        <f t="shared" si="31"/>
        <v>1.9425866281424666</v>
      </c>
      <c r="O174" s="35" t="str">
        <f t="shared" si="38"/>
        <v>-</v>
      </c>
      <c r="P174" s="27">
        <f t="shared" si="32"/>
        <v>2.0473721423222293</v>
      </c>
      <c r="Q174" s="36" t="str">
        <f t="shared" si="39"/>
        <v>-</v>
      </c>
      <c r="R174" s="9">
        <f t="shared" si="33"/>
        <v>2.0473721423222293</v>
      </c>
      <c r="S174" s="117" t="str">
        <f t="shared" si="41"/>
        <v>-</v>
      </c>
      <c r="T174" s="93">
        <f t="shared" si="34"/>
        <v>4.359891936855496</v>
      </c>
      <c r="U174" s="117" t="str">
        <f t="shared" si="41"/>
        <v>-</v>
      </c>
      <c r="V174" s="49">
        <f t="shared" si="35"/>
        <v>13.136274761068988</v>
      </c>
      <c r="W174" s="36" t="str">
        <f t="shared" si="40"/>
        <v>-</v>
      </c>
    </row>
    <row r="175" spans="1:23" ht="12.75">
      <c r="A175" s="2">
        <v>39783</v>
      </c>
      <c r="B175" s="17">
        <v>0.7402777777777777</v>
      </c>
      <c r="C175" s="93">
        <v>3.1333583333333332</v>
      </c>
      <c r="D175" s="28">
        <v>-23.64313333333333</v>
      </c>
      <c r="E175" s="93">
        <v>3.153938888888889</v>
      </c>
      <c r="F175" s="27">
        <v>-23.890830555555556</v>
      </c>
      <c r="G175" s="93">
        <v>3.204102777777778</v>
      </c>
      <c r="H175" s="27">
        <v>-21.964177777777778</v>
      </c>
      <c r="I175" s="93">
        <f t="shared" si="28"/>
        <v>0.020580555555555602</v>
      </c>
      <c r="J175" s="27">
        <f t="shared" si="29"/>
        <v>0.07074444444444472</v>
      </c>
      <c r="K175" s="28">
        <f t="shared" si="36"/>
        <v>0.05016388888888912</v>
      </c>
      <c r="L175" s="93">
        <f t="shared" si="30"/>
        <v>0.37573318710402936</v>
      </c>
      <c r="M175" s="35" t="str">
        <f t="shared" si="37"/>
        <v>-</v>
      </c>
      <c r="N175" s="27">
        <f t="shared" si="31"/>
        <v>1.9431174594972953</v>
      </c>
      <c r="O175" s="35" t="str">
        <f t="shared" si="38"/>
        <v>-</v>
      </c>
      <c r="P175" s="27">
        <f t="shared" si="32"/>
        <v>2.047483174225909</v>
      </c>
      <c r="Q175" s="36" t="str">
        <f t="shared" si="39"/>
        <v>-</v>
      </c>
      <c r="R175" s="9">
        <f t="shared" si="33"/>
        <v>2.047483174225909</v>
      </c>
      <c r="S175" s="117" t="str">
        <f t="shared" si="41"/>
        <v>-</v>
      </c>
      <c r="T175" s="93">
        <f t="shared" si="34"/>
        <v>4.366333820827234</v>
      </c>
      <c r="U175" s="117" t="str">
        <f t="shared" si="41"/>
        <v>-</v>
      </c>
      <c r="V175" s="49">
        <f t="shared" si="35"/>
        <v>13.174233907319527</v>
      </c>
      <c r="W175" s="36" t="str">
        <f t="shared" si="40"/>
        <v>-</v>
      </c>
    </row>
    <row r="176" spans="1:23" ht="12.75">
      <c r="A176" s="2">
        <v>39783</v>
      </c>
      <c r="B176" s="17">
        <v>0.7409722222222223</v>
      </c>
      <c r="C176" s="93">
        <v>3.149625</v>
      </c>
      <c r="D176" s="28">
        <v>-23.640238888888888</v>
      </c>
      <c r="E176" s="93">
        <v>3.1705916666666667</v>
      </c>
      <c r="F176" s="27">
        <v>-23.890691666666665</v>
      </c>
      <c r="G176" s="93">
        <v>3.2208055555555557</v>
      </c>
      <c r="H176" s="27">
        <v>-21.964155555555553</v>
      </c>
      <c r="I176" s="93">
        <f t="shared" si="28"/>
        <v>0.0209666666666668</v>
      </c>
      <c r="J176" s="27">
        <f t="shared" si="29"/>
        <v>0.0711805555555558</v>
      </c>
      <c r="K176" s="28">
        <f t="shared" si="36"/>
        <v>0.050213888888889</v>
      </c>
      <c r="L176" s="93">
        <f t="shared" si="30"/>
        <v>0.3815405431105603</v>
      </c>
      <c r="M176" s="35" t="str">
        <f t="shared" si="37"/>
        <v>-</v>
      </c>
      <c r="N176" s="27">
        <f t="shared" si="31"/>
        <v>1.9436880403495183</v>
      </c>
      <c r="O176" s="35" t="str">
        <f t="shared" si="38"/>
        <v>-</v>
      </c>
      <c r="P176" s="27">
        <f t="shared" si="32"/>
        <v>2.047607413812113</v>
      </c>
      <c r="Q176" s="36" t="str">
        <f t="shared" si="39"/>
        <v>-</v>
      </c>
      <c r="R176" s="9">
        <f t="shared" si="33"/>
        <v>2.047607413812113</v>
      </c>
      <c r="S176" s="117" t="str">
        <f t="shared" si="41"/>
        <v>-</v>
      </c>
      <c r="T176" s="93">
        <f t="shared" si="34"/>
        <v>4.372835997272192</v>
      </c>
      <c r="U176" s="117" t="str">
        <f t="shared" si="41"/>
        <v>-</v>
      </c>
      <c r="V176" s="49">
        <f t="shared" si="35"/>
        <v>13.212626867150163</v>
      </c>
      <c r="W176" s="36" t="str">
        <f t="shared" si="40"/>
        <v>-</v>
      </c>
    </row>
    <row r="177" spans="1:23" ht="12.75">
      <c r="A177" s="2">
        <v>39783</v>
      </c>
      <c r="B177" s="17">
        <v>0.7416666666666667</v>
      </c>
      <c r="C177" s="93">
        <v>3.1658916666666665</v>
      </c>
      <c r="D177" s="28">
        <v>-23.637341666666668</v>
      </c>
      <c r="E177" s="93">
        <v>3.187247222222222</v>
      </c>
      <c r="F177" s="27">
        <v>-23.890552777777778</v>
      </c>
      <c r="G177" s="93">
        <v>3.2375083333333334</v>
      </c>
      <c r="H177" s="27">
        <v>-21.964133333333333</v>
      </c>
      <c r="I177" s="93">
        <f t="shared" si="28"/>
        <v>0.021355555555555572</v>
      </c>
      <c r="J177" s="27">
        <f t="shared" si="29"/>
        <v>0.07161666666666688</v>
      </c>
      <c r="K177" s="28">
        <f t="shared" si="36"/>
        <v>0.05026111111111131</v>
      </c>
      <c r="L177" s="93">
        <f t="shared" si="30"/>
        <v>0.387383828015183</v>
      </c>
      <c r="M177" s="35" t="str">
        <f t="shared" si="37"/>
        <v>-</v>
      </c>
      <c r="N177" s="27">
        <f t="shared" si="31"/>
        <v>1.9442791457635158</v>
      </c>
      <c r="O177" s="35" t="str">
        <f t="shared" si="38"/>
        <v>-</v>
      </c>
      <c r="P177" s="27">
        <f t="shared" si="32"/>
        <v>2.0477188751664355</v>
      </c>
      <c r="Q177" s="36" t="str">
        <f t="shared" si="39"/>
        <v>-</v>
      </c>
      <c r="R177" s="9">
        <f t="shared" si="33"/>
        <v>2.0477188751664355</v>
      </c>
      <c r="S177" s="117" t="str">
        <f t="shared" si="41"/>
        <v>-</v>
      </c>
      <c r="T177" s="93">
        <f t="shared" si="34"/>
        <v>4.379381848945134</v>
      </c>
      <c r="U177" s="117" t="str">
        <f t="shared" si="41"/>
        <v>-</v>
      </c>
      <c r="V177" s="49">
        <f t="shared" si="35"/>
        <v>13.25136036764362</v>
      </c>
      <c r="W177" s="36" t="str">
        <f t="shared" si="40"/>
        <v>-</v>
      </c>
    </row>
    <row r="178" spans="1:23" ht="12.75">
      <c r="A178" s="2">
        <v>39783</v>
      </c>
      <c r="B178" s="17">
        <v>0.7423611111111111</v>
      </c>
      <c r="C178" s="93">
        <v>3.182158333333333</v>
      </c>
      <c r="D178" s="28">
        <v>-23.634438888888887</v>
      </c>
      <c r="E178" s="93">
        <v>3.2039</v>
      </c>
      <c r="F178" s="27">
        <v>-23.89041388888889</v>
      </c>
      <c r="G178" s="93">
        <v>3.254211111111111</v>
      </c>
      <c r="H178" s="27">
        <v>-21.96411111111111</v>
      </c>
      <c r="I178" s="93">
        <f t="shared" si="28"/>
        <v>0.02174166666666677</v>
      </c>
      <c r="J178" s="27">
        <f t="shared" si="29"/>
        <v>0.07205277777777797</v>
      </c>
      <c r="K178" s="28">
        <f t="shared" si="36"/>
        <v>0.050311111111111195</v>
      </c>
      <c r="L178" s="93">
        <f t="shared" si="30"/>
        <v>0.39320697213366956</v>
      </c>
      <c r="M178" s="35" t="str">
        <f t="shared" si="37"/>
        <v>-</v>
      </c>
      <c r="N178" s="27">
        <f t="shared" si="31"/>
        <v>1.9448883903898524</v>
      </c>
      <c r="O178" s="35" t="str">
        <f t="shared" si="38"/>
        <v>-</v>
      </c>
      <c r="P178" s="27">
        <f t="shared" si="32"/>
        <v>2.0478435678315337</v>
      </c>
      <c r="Q178" s="36" t="str">
        <f t="shared" si="39"/>
        <v>-</v>
      </c>
      <c r="R178" s="9">
        <f t="shared" si="33"/>
        <v>2.0478435678315337</v>
      </c>
      <c r="S178" s="117" t="str">
        <f t="shared" si="41"/>
        <v>-</v>
      </c>
      <c r="T178" s="93">
        <f t="shared" si="34"/>
        <v>4.3859389303550556</v>
      </c>
      <c r="U178" s="117" t="str">
        <f t="shared" si="41"/>
        <v>-</v>
      </c>
      <c r="V178" s="49">
        <f t="shared" si="35"/>
        <v>13.29020922798162</v>
      </c>
      <c r="W178" s="36" t="str">
        <f t="shared" si="40"/>
        <v>-</v>
      </c>
    </row>
    <row r="179" spans="1:23" ht="12.75">
      <c r="A179" s="2">
        <v>39783</v>
      </c>
      <c r="B179" s="17">
        <v>0.7430555555555555</v>
      </c>
      <c r="C179" s="93">
        <v>3.198425</v>
      </c>
      <c r="D179" s="28">
        <v>-23.631533333333334</v>
      </c>
      <c r="E179" s="93">
        <v>3.220555555555556</v>
      </c>
      <c r="F179" s="27">
        <v>-23.890275</v>
      </c>
      <c r="G179" s="93">
        <v>3.270911111111111</v>
      </c>
      <c r="H179" s="27">
        <v>-21.96408611111111</v>
      </c>
      <c r="I179" s="93">
        <f t="shared" si="28"/>
        <v>0.022130555555555986</v>
      </c>
      <c r="J179" s="27">
        <f t="shared" si="29"/>
        <v>0.07248611111111103</v>
      </c>
      <c r="K179" s="28">
        <f t="shared" si="36"/>
        <v>0.05035555555555504</v>
      </c>
      <c r="L179" s="93">
        <f t="shared" si="30"/>
        <v>0.39906571548492825</v>
      </c>
      <c r="M179" s="35" t="str">
        <f t="shared" si="37"/>
        <v>-</v>
      </c>
      <c r="N179" s="27">
        <f t="shared" si="31"/>
        <v>1.9455007565908424</v>
      </c>
      <c r="O179" s="35" t="str">
        <f t="shared" si="38"/>
        <v>-</v>
      </c>
      <c r="P179" s="27">
        <f t="shared" si="32"/>
        <v>2.0479450395671854</v>
      </c>
      <c r="Q179" s="36" t="str">
        <f t="shared" si="39"/>
        <v>-</v>
      </c>
      <c r="R179" s="9">
        <f t="shared" si="33"/>
        <v>2.0479450395671854</v>
      </c>
      <c r="S179" s="117" t="str">
        <f t="shared" si="41"/>
        <v>-</v>
      </c>
      <c r="T179" s="93">
        <f t="shared" si="34"/>
        <v>4.392511511642956</v>
      </c>
      <c r="U179" s="117" t="str">
        <f t="shared" si="41"/>
        <v>-</v>
      </c>
      <c r="V179" s="49">
        <f t="shared" si="35"/>
        <v>13.329221238787001</v>
      </c>
      <c r="W179" s="36" t="str">
        <f t="shared" si="40"/>
        <v>-</v>
      </c>
    </row>
    <row r="180" spans="1:23" ht="12.75">
      <c r="A180" s="2">
        <v>39783</v>
      </c>
      <c r="B180" s="17">
        <v>0.74375</v>
      </c>
      <c r="C180" s="93">
        <v>3.214691666666667</v>
      </c>
      <c r="D180" s="28">
        <v>-23.628625</v>
      </c>
      <c r="E180" s="93">
        <v>3.2372083333333332</v>
      </c>
      <c r="F180" s="27">
        <v>-23.89013611111111</v>
      </c>
      <c r="G180" s="93">
        <v>3.2876138888888886</v>
      </c>
      <c r="H180" s="27">
        <v>-21.964063888888887</v>
      </c>
      <c r="I180" s="93">
        <f t="shared" si="28"/>
        <v>0.022516666666666296</v>
      </c>
      <c r="J180" s="27">
        <f t="shared" si="29"/>
        <v>0.07292222222222167</v>
      </c>
      <c r="K180" s="28">
        <f t="shared" si="36"/>
        <v>0.05040555555555537</v>
      </c>
      <c r="L180" s="93">
        <f t="shared" si="30"/>
        <v>0.4049018534842571</v>
      </c>
      <c r="M180" s="35" t="str">
        <f t="shared" si="37"/>
        <v>-</v>
      </c>
      <c r="N180" s="27">
        <f t="shared" si="31"/>
        <v>1.9461509249911624</v>
      </c>
      <c r="O180" s="35" t="str">
        <f t="shared" si="38"/>
        <v>-</v>
      </c>
      <c r="P180" s="27">
        <f t="shared" si="32"/>
        <v>2.048070172683333</v>
      </c>
      <c r="Q180" s="36" t="str">
        <f t="shared" si="39"/>
        <v>-</v>
      </c>
      <c r="R180" s="9">
        <f t="shared" si="33"/>
        <v>2.048070172683333</v>
      </c>
      <c r="S180" s="117" t="str">
        <f t="shared" si="41"/>
        <v>-</v>
      </c>
      <c r="T180" s="93">
        <f t="shared" si="34"/>
        <v>4.399122951158752</v>
      </c>
      <c r="U180" s="117" t="str">
        <f t="shared" si="41"/>
        <v>-</v>
      </c>
      <c r="V180" s="49">
        <f t="shared" si="35"/>
        <v>13.36852902114793</v>
      </c>
      <c r="W180" s="36" t="str">
        <f t="shared" si="40"/>
        <v>-</v>
      </c>
    </row>
    <row r="181" spans="1:23" ht="12.75">
      <c r="A181" s="2">
        <v>39783</v>
      </c>
      <c r="B181" s="17">
        <v>0.7444444444444445</v>
      </c>
      <c r="C181" s="93">
        <v>3.2309555555555556</v>
      </c>
      <c r="D181" s="28">
        <v>-23.62571388888889</v>
      </c>
      <c r="E181" s="93">
        <v>3.253861111111111</v>
      </c>
      <c r="F181" s="27">
        <v>-23.88999722222222</v>
      </c>
      <c r="G181" s="93">
        <v>3.3043166666666663</v>
      </c>
      <c r="H181" s="27">
        <v>-21.964041666666667</v>
      </c>
      <c r="I181" s="93">
        <f t="shared" si="28"/>
        <v>0.022905555555555512</v>
      </c>
      <c r="J181" s="27">
        <f t="shared" si="29"/>
        <v>0.07336111111111077</v>
      </c>
      <c r="K181" s="28">
        <f t="shared" si="36"/>
        <v>0.050455555555555254</v>
      </c>
      <c r="L181" s="93">
        <f t="shared" si="30"/>
        <v>0.41077331871482564</v>
      </c>
      <c r="M181" s="35" t="str">
        <f t="shared" si="37"/>
        <v>-</v>
      </c>
      <c r="N181" s="27">
        <f t="shared" si="31"/>
        <v>1.946841618033448</v>
      </c>
      <c r="O181" s="35" t="str">
        <f t="shared" si="38"/>
        <v>-</v>
      </c>
      <c r="P181" s="27">
        <f t="shared" si="32"/>
        <v>2.0481955382843005</v>
      </c>
      <c r="Q181" s="36" t="str">
        <f t="shared" si="39"/>
        <v>-</v>
      </c>
      <c r="R181" s="9">
        <f t="shared" si="33"/>
        <v>2.0481955382843005</v>
      </c>
      <c r="S181" s="117" t="str">
        <f t="shared" si="41"/>
        <v>-</v>
      </c>
      <c r="T181" s="93">
        <f t="shared" si="34"/>
        <v>4.405810475032574</v>
      </c>
      <c r="U181" s="117" t="str">
        <f t="shared" si="41"/>
        <v>-</v>
      </c>
      <c r="V181" s="49">
        <f t="shared" si="35"/>
        <v>13.408385939377464</v>
      </c>
      <c r="W181" s="36" t="str">
        <f t="shared" si="40"/>
        <v>-</v>
      </c>
    </row>
    <row r="182" spans="1:23" ht="12.75">
      <c r="A182" s="2">
        <v>39783</v>
      </c>
      <c r="B182" s="17">
        <v>0.7451388888888889</v>
      </c>
      <c r="C182" s="93">
        <v>3.2472194444444447</v>
      </c>
      <c r="D182" s="28">
        <v>-23.6228</v>
      </c>
      <c r="E182" s="93">
        <v>3.2705166666666665</v>
      </c>
      <c r="F182" s="27">
        <v>-23.889858333333333</v>
      </c>
      <c r="G182" s="93">
        <v>3.321019444444444</v>
      </c>
      <c r="H182" s="27">
        <v>-21.964019444444443</v>
      </c>
      <c r="I182" s="93">
        <f t="shared" si="28"/>
        <v>0.02329722222222186</v>
      </c>
      <c r="J182" s="27">
        <f t="shared" si="29"/>
        <v>0.07379999999999942</v>
      </c>
      <c r="K182" s="28">
        <f t="shared" si="36"/>
        <v>0.05050277777777756</v>
      </c>
      <c r="L182" s="93">
        <f t="shared" si="30"/>
        <v>0.4166801461426087</v>
      </c>
      <c r="M182" s="35" t="str">
        <f t="shared" si="37"/>
        <v>-</v>
      </c>
      <c r="N182" s="27">
        <f t="shared" si="31"/>
        <v>1.9475530398197807</v>
      </c>
      <c r="O182" s="35" t="str">
        <f t="shared" si="38"/>
        <v>-</v>
      </c>
      <c r="P182" s="27">
        <f t="shared" si="32"/>
        <v>2.048308066578362</v>
      </c>
      <c r="Q182" s="36" t="str">
        <f t="shared" si="39"/>
        <v>-</v>
      </c>
      <c r="R182" s="9">
        <f t="shared" si="33"/>
        <v>2.048308066578362</v>
      </c>
      <c r="S182" s="117" t="str">
        <f t="shared" si="41"/>
        <v>-</v>
      </c>
      <c r="T182" s="93">
        <f t="shared" si="34"/>
        <v>4.412541252540752</v>
      </c>
      <c r="U182" s="117" t="str">
        <f t="shared" si="41"/>
        <v>-</v>
      </c>
      <c r="V182" s="49">
        <f t="shared" si="35"/>
        <v>13.448585593908442</v>
      </c>
      <c r="W182" s="36" t="str">
        <f t="shared" si="40"/>
        <v>-</v>
      </c>
    </row>
    <row r="183" spans="1:23" ht="12.75">
      <c r="A183" s="2">
        <v>39783</v>
      </c>
      <c r="B183" s="17">
        <v>0.7458333333333332</v>
      </c>
      <c r="C183" s="93">
        <v>3.2634833333333333</v>
      </c>
      <c r="D183" s="28">
        <v>-23.619880555555557</v>
      </c>
      <c r="E183" s="93">
        <v>3.2871694444444444</v>
      </c>
      <c r="F183" s="27">
        <v>-23.889719444444445</v>
      </c>
      <c r="G183" s="93">
        <v>3.3377222222222223</v>
      </c>
      <c r="H183" s="27">
        <v>-21.963997222222222</v>
      </c>
      <c r="I183" s="93">
        <f t="shared" si="28"/>
        <v>0.023686111111111074</v>
      </c>
      <c r="J183" s="27">
        <f t="shared" si="29"/>
        <v>0.07423888888888897</v>
      </c>
      <c r="K183" s="28">
        <f t="shared" si="36"/>
        <v>0.05055277777777789</v>
      </c>
      <c r="L183" s="93">
        <f t="shared" si="30"/>
        <v>0.422565447127913</v>
      </c>
      <c r="M183" s="35" t="str">
        <f t="shared" si="37"/>
        <v>-</v>
      </c>
      <c r="N183" s="27">
        <f t="shared" si="31"/>
        <v>1.9482828261469478</v>
      </c>
      <c r="O183" s="35" t="str">
        <f t="shared" si="38"/>
        <v>-</v>
      </c>
      <c r="P183" s="27">
        <f t="shared" si="32"/>
        <v>2.048433884871888</v>
      </c>
      <c r="Q183" s="36" t="str">
        <f t="shared" si="39"/>
        <v>-</v>
      </c>
      <c r="R183" s="9">
        <f t="shared" si="33"/>
        <v>2.048433884871888</v>
      </c>
      <c r="S183" s="117" t="str">
        <f t="shared" si="41"/>
        <v>-</v>
      </c>
      <c r="T183" s="93">
        <f t="shared" si="34"/>
        <v>4.419282158146749</v>
      </c>
      <c r="U183" s="117" t="str">
        <f t="shared" si="41"/>
        <v>-</v>
      </c>
      <c r="V183" s="49">
        <f t="shared" si="35"/>
        <v>13.488898357213676</v>
      </c>
      <c r="W183" s="36" t="str">
        <f t="shared" si="40"/>
        <v>-</v>
      </c>
    </row>
    <row r="184" spans="1:23" ht="12.75">
      <c r="A184" s="2">
        <v>39783</v>
      </c>
      <c r="B184" s="17">
        <v>0.7465277777777778</v>
      </c>
      <c r="C184" s="93">
        <v>3.2797472222222224</v>
      </c>
      <c r="D184" s="28">
        <v>-23.616958333333333</v>
      </c>
      <c r="E184" s="93">
        <v>3.303825</v>
      </c>
      <c r="F184" s="27">
        <v>-23.889580555555554</v>
      </c>
      <c r="G184" s="93">
        <v>3.354425</v>
      </c>
      <c r="H184" s="27">
        <v>-21.963974999999998</v>
      </c>
      <c r="I184" s="93">
        <f t="shared" si="28"/>
        <v>0.02407777777777742</v>
      </c>
      <c r="J184" s="27">
        <f t="shared" si="29"/>
        <v>0.07467777777777762</v>
      </c>
      <c r="K184" s="28">
        <f t="shared" si="36"/>
        <v>0.0506000000000002</v>
      </c>
      <c r="L184" s="93">
        <f t="shared" si="30"/>
        <v>0.4284858655519532</v>
      </c>
      <c r="M184" s="35" t="str">
        <f t="shared" si="37"/>
        <v>-</v>
      </c>
      <c r="N184" s="27">
        <f t="shared" si="31"/>
        <v>1.9490333329493559</v>
      </c>
      <c r="O184" s="35" t="str">
        <f t="shared" si="38"/>
        <v>-</v>
      </c>
      <c r="P184" s="27">
        <f t="shared" si="32"/>
        <v>2.0485468421133266</v>
      </c>
      <c r="Q184" s="36" t="str">
        <f t="shared" si="39"/>
        <v>-</v>
      </c>
      <c r="R184" s="9">
        <f t="shared" si="33"/>
        <v>2.0485468421133266</v>
      </c>
      <c r="S184" s="117" t="str">
        <f t="shared" si="41"/>
        <v>-</v>
      </c>
      <c r="T184" s="93">
        <f t="shared" si="34"/>
        <v>4.426066040614636</v>
      </c>
      <c r="U184" s="117" t="str">
        <f t="shared" si="41"/>
        <v>-</v>
      </c>
      <c r="V184" s="49">
        <f t="shared" si="35"/>
        <v>13.529553690482905</v>
      </c>
      <c r="W184" s="36" t="str">
        <f t="shared" si="40"/>
        <v>-</v>
      </c>
    </row>
    <row r="185" spans="1:23" ht="12.75">
      <c r="A185" s="2">
        <v>39783</v>
      </c>
      <c r="B185" s="17">
        <v>0.7472222222222222</v>
      </c>
      <c r="C185" s="93">
        <v>3.2960083333333334</v>
      </c>
      <c r="D185" s="28">
        <v>-23.614033333333335</v>
      </c>
      <c r="E185" s="93">
        <v>3.3204777777777776</v>
      </c>
      <c r="F185" s="27">
        <v>-23.889441666666666</v>
      </c>
      <c r="G185" s="93">
        <v>3.3711277777777777</v>
      </c>
      <c r="H185" s="27">
        <v>-21.963952777777777</v>
      </c>
      <c r="I185" s="93">
        <f t="shared" si="28"/>
        <v>0.02446944444444421</v>
      </c>
      <c r="J185" s="27">
        <f t="shared" si="29"/>
        <v>0.0751194444444443</v>
      </c>
      <c r="K185" s="28">
        <f t="shared" si="36"/>
        <v>0.050650000000000084</v>
      </c>
      <c r="L185" s="93">
        <f t="shared" si="30"/>
        <v>0.4344119479382526</v>
      </c>
      <c r="M185" s="35" t="str">
        <f t="shared" si="37"/>
        <v>-</v>
      </c>
      <c r="N185" s="27">
        <f t="shared" si="31"/>
        <v>1.949825013802743</v>
      </c>
      <c r="O185" s="35" t="str">
        <f t="shared" si="38"/>
        <v>-</v>
      </c>
      <c r="P185" s="27">
        <f t="shared" si="32"/>
        <v>2.048673112943463</v>
      </c>
      <c r="Q185" s="36" t="str">
        <f t="shared" si="39"/>
        <v>-</v>
      </c>
      <c r="R185" s="9">
        <f t="shared" si="33"/>
        <v>2.048673112943463</v>
      </c>
      <c r="S185" s="117" t="str">
        <f t="shared" si="41"/>
        <v>-</v>
      </c>
      <c r="T185" s="93">
        <f t="shared" si="34"/>
        <v>4.432910074684459</v>
      </c>
      <c r="U185" s="117" t="str">
        <f t="shared" si="41"/>
        <v>-</v>
      </c>
      <c r="V185" s="49">
        <f t="shared" si="35"/>
        <v>13.570654622028249</v>
      </c>
      <c r="W185" s="36" t="str">
        <f t="shared" si="40"/>
        <v>-</v>
      </c>
    </row>
    <row r="186" spans="1:23" ht="12.75">
      <c r="A186" s="2">
        <v>39783</v>
      </c>
      <c r="B186" s="17">
        <v>0.7479166666666667</v>
      </c>
      <c r="C186" s="93">
        <v>3.3122694444444445</v>
      </c>
      <c r="D186" s="28">
        <v>-23.611105555555557</v>
      </c>
      <c r="E186" s="93">
        <v>3.3371333333333335</v>
      </c>
      <c r="F186" s="27">
        <v>-23.88930277777778</v>
      </c>
      <c r="G186" s="93">
        <v>3.387827777777778</v>
      </c>
      <c r="H186" s="27">
        <v>-21.963930555555553</v>
      </c>
      <c r="I186" s="93">
        <f t="shared" si="28"/>
        <v>0.02486388888888902</v>
      </c>
      <c r="J186" s="27">
        <f t="shared" si="29"/>
        <v>0.0755583333333334</v>
      </c>
      <c r="K186" s="28">
        <f t="shared" si="36"/>
        <v>0.050694444444444375</v>
      </c>
      <c r="L186" s="93">
        <f t="shared" si="30"/>
        <v>0.44037308651296736</v>
      </c>
      <c r="M186" s="35" t="str">
        <f t="shared" si="37"/>
        <v>-</v>
      </c>
      <c r="N186" s="27">
        <f t="shared" si="31"/>
        <v>1.9506170422437104</v>
      </c>
      <c r="O186" s="35" t="str">
        <f t="shared" si="38"/>
        <v>-</v>
      </c>
      <c r="P186" s="27">
        <f t="shared" si="32"/>
        <v>2.048773382552787</v>
      </c>
      <c r="Q186" s="36" t="str">
        <f t="shared" si="39"/>
        <v>-</v>
      </c>
      <c r="R186" s="9">
        <f t="shared" si="33"/>
        <v>2.048773382552787</v>
      </c>
      <c r="S186" s="117" t="str">
        <f t="shared" si="41"/>
        <v>-</v>
      </c>
      <c r="T186" s="93">
        <f t="shared" si="34"/>
        <v>4.439763511309465</v>
      </c>
      <c r="U186" s="117" t="str">
        <f t="shared" si="41"/>
        <v>-</v>
      </c>
      <c r="V186" s="49">
        <f t="shared" si="35"/>
        <v>13.61188563996883</v>
      </c>
      <c r="W186" s="36" t="str">
        <f t="shared" si="40"/>
        <v>-</v>
      </c>
    </row>
    <row r="187" spans="1:23" ht="12.75">
      <c r="A187" s="2">
        <v>39783</v>
      </c>
      <c r="B187" s="17">
        <v>0.748611111111111</v>
      </c>
      <c r="C187" s="93">
        <v>3.328530555555555</v>
      </c>
      <c r="D187" s="28">
        <v>-23.608172222222223</v>
      </c>
      <c r="E187" s="93">
        <v>3.3537861111111114</v>
      </c>
      <c r="F187" s="27">
        <v>-23.889163888888888</v>
      </c>
      <c r="G187" s="93">
        <v>3.4045305555555556</v>
      </c>
      <c r="H187" s="27">
        <v>-21.963905555555556</v>
      </c>
      <c r="I187" s="93">
        <f t="shared" si="28"/>
        <v>0.025255555555556253</v>
      </c>
      <c r="J187" s="27">
        <f t="shared" si="29"/>
        <v>0.07600000000000051</v>
      </c>
      <c r="K187" s="28">
        <f t="shared" si="36"/>
        <v>0.05074444444444426</v>
      </c>
      <c r="L187" s="93">
        <f t="shared" si="30"/>
        <v>0.4463118111443319</v>
      </c>
      <c r="M187" s="35" t="str">
        <f t="shared" si="37"/>
        <v>-</v>
      </c>
      <c r="N187" s="27">
        <f t="shared" si="31"/>
        <v>1.9514504573927332</v>
      </c>
      <c r="O187" s="35" t="str">
        <f t="shared" si="38"/>
        <v>-</v>
      </c>
      <c r="P187" s="27">
        <f t="shared" si="32"/>
        <v>2.048902706180346</v>
      </c>
      <c r="Q187" s="36" t="str">
        <f t="shared" si="39"/>
        <v>-</v>
      </c>
      <c r="R187" s="9">
        <f t="shared" si="33"/>
        <v>2.048902706180346</v>
      </c>
      <c r="S187" s="117" t="str">
        <f t="shared" si="41"/>
        <v>-</v>
      </c>
      <c r="T187" s="93">
        <f t="shared" si="34"/>
        <v>4.446664974717411</v>
      </c>
      <c r="U187" s="117" t="str">
        <f t="shared" si="41"/>
        <v>-</v>
      </c>
      <c r="V187" s="49">
        <f t="shared" si="35"/>
        <v>13.653474750303817</v>
      </c>
      <c r="W187" s="36" t="str">
        <f t="shared" si="40"/>
        <v>-</v>
      </c>
    </row>
    <row r="188" spans="1:23" ht="12.75">
      <c r="A188" s="2">
        <v>39783</v>
      </c>
      <c r="B188" s="17">
        <v>0.7493055555555556</v>
      </c>
      <c r="C188" s="93">
        <v>3.3447916666666666</v>
      </c>
      <c r="D188" s="28">
        <v>-23.60523888888889</v>
      </c>
      <c r="E188" s="93">
        <v>3.3704388888888888</v>
      </c>
      <c r="F188" s="27">
        <v>-23.889025</v>
      </c>
      <c r="G188" s="93">
        <v>3.4212333333333333</v>
      </c>
      <c r="H188" s="27">
        <v>-21.96388333333333</v>
      </c>
      <c r="I188" s="93">
        <f t="shared" si="28"/>
        <v>0.025647222222222155</v>
      </c>
      <c r="J188" s="27">
        <f t="shared" si="29"/>
        <v>0.07644166666666674</v>
      </c>
      <c r="K188" s="28">
        <f t="shared" si="36"/>
        <v>0.050794444444444586</v>
      </c>
      <c r="L188" s="93">
        <f t="shared" si="30"/>
        <v>0.45225395318283723</v>
      </c>
      <c r="M188" s="35" t="str">
        <f t="shared" si="37"/>
        <v>-</v>
      </c>
      <c r="N188" s="27">
        <f t="shared" si="31"/>
        <v>1.9523047597053134</v>
      </c>
      <c r="O188" s="35" t="str">
        <f t="shared" si="38"/>
        <v>-</v>
      </c>
      <c r="P188" s="27">
        <f t="shared" si="32"/>
        <v>2.0490296491369766</v>
      </c>
      <c r="Q188" s="36" t="str">
        <f t="shared" si="39"/>
        <v>-</v>
      </c>
      <c r="R188" s="9">
        <f t="shared" si="33"/>
        <v>2.0490296491369766</v>
      </c>
      <c r="S188" s="117" t="str">
        <f t="shared" si="41"/>
        <v>-</v>
      </c>
      <c r="T188" s="93">
        <f t="shared" si="34"/>
        <v>4.453588362025127</v>
      </c>
      <c r="U188" s="117" t="str">
        <f t="shared" si="41"/>
        <v>-</v>
      </c>
      <c r="V188" s="49">
        <f t="shared" si="35"/>
        <v>13.69527334836076</v>
      </c>
      <c r="W188" s="36" t="str">
        <f t="shared" si="40"/>
        <v>-</v>
      </c>
    </row>
    <row r="189" spans="1:23" ht="12.75">
      <c r="A189" s="2">
        <v>39783</v>
      </c>
      <c r="B189" s="17">
        <v>0.75</v>
      </c>
      <c r="C189" s="93">
        <v>3.3610527777777777</v>
      </c>
      <c r="D189" s="28">
        <v>-23.602300000000003</v>
      </c>
      <c r="E189" s="93">
        <v>3.3870944444444446</v>
      </c>
      <c r="F189" s="27">
        <v>-23.88888611111111</v>
      </c>
      <c r="G189" s="93">
        <v>3.4379361111111115</v>
      </c>
      <c r="H189" s="27">
        <v>-21.96386111111111</v>
      </c>
      <c r="I189" s="93">
        <f t="shared" si="28"/>
        <v>0.026041666666666963</v>
      </c>
      <c r="J189" s="27">
        <f t="shared" si="29"/>
        <v>0.07688333333333386</v>
      </c>
      <c r="K189" s="28">
        <f t="shared" si="36"/>
        <v>0.050841666666666896</v>
      </c>
      <c r="L189" s="93">
        <f t="shared" si="30"/>
        <v>0.4582326238141265</v>
      </c>
      <c r="M189" s="35" t="str">
        <f t="shared" si="37"/>
        <v>-</v>
      </c>
      <c r="N189" s="27">
        <f t="shared" si="31"/>
        <v>1.9531776228585682</v>
      </c>
      <c r="O189" s="35" t="str">
        <f t="shared" si="38"/>
        <v>-</v>
      </c>
      <c r="P189" s="27">
        <f t="shared" si="32"/>
        <v>2.049143672059151</v>
      </c>
      <c r="Q189" s="36" t="str">
        <f t="shared" si="39"/>
        <v>-</v>
      </c>
      <c r="R189" s="9">
        <f t="shared" si="33"/>
        <v>2.049143672059151</v>
      </c>
      <c r="S189" s="117" t="str">
        <f t="shared" si="41"/>
        <v>-</v>
      </c>
      <c r="T189" s="93">
        <f t="shared" si="34"/>
        <v>4.460553918731845</v>
      </c>
      <c r="U189" s="117" t="str">
        <f t="shared" si="41"/>
        <v>-</v>
      </c>
      <c r="V189" s="49">
        <f t="shared" si="35"/>
        <v>13.737410569152273</v>
      </c>
      <c r="W189" s="36" t="str">
        <f t="shared" si="40"/>
        <v>-</v>
      </c>
    </row>
    <row r="190" spans="1:23" ht="12.75">
      <c r="A190" s="2">
        <v>39783</v>
      </c>
      <c r="B190" s="17">
        <v>0.7506944444444444</v>
      </c>
      <c r="C190" s="93">
        <v>3.377311111111111</v>
      </c>
      <c r="D190" s="28">
        <v>-23.59935833333333</v>
      </c>
      <c r="E190" s="93">
        <v>3.403747222222222</v>
      </c>
      <c r="F190" s="27">
        <v>-23.88874722222222</v>
      </c>
      <c r="G190" s="93">
        <v>3.4546388888888893</v>
      </c>
      <c r="H190" s="27">
        <v>-21.963838888888887</v>
      </c>
      <c r="I190" s="93">
        <f t="shared" si="28"/>
        <v>0.026436111111110883</v>
      </c>
      <c r="J190" s="27">
        <f t="shared" si="29"/>
        <v>0.0773277777777781</v>
      </c>
      <c r="K190" s="28">
        <f t="shared" si="36"/>
        <v>0.050891666666667223</v>
      </c>
      <c r="L190" s="93">
        <f t="shared" si="30"/>
        <v>0.464216297171578</v>
      </c>
      <c r="M190" s="35" t="str">
        <f t="shared" si="37"/>
        <v>-</v>
      </c>
      <c r="N190" s="27">
        <f t="shared" si="31"/>
        <v>1.9540923889784692</v>
      </c>
      <c r="O190" s="35" t="str">
        <f t="shared" si="38"/>
        <v>-</v>
      </c>
      <c r="P190" s="27">
        <f t="shared" si="32"/>
        <v>2.0492710671618064</v>
      </c>
      <c r="Q190" s="36" t="str">
        <f t="shared" si="39"/>
        <v>-</v>
      </c>
      <c r="R190" s="9">
        <f t="shared" si="33"/>
        <v>2.0492710671618064</v>
      </c>
      <c r="S190" s="117" t="str">
        <f t="shared" si="41"/>
        <v>-</v>
      </c>
      <c r="T190" s="93">
        <f t="shared" si="34"/>
        <v>4.4675797533118535</v>
      </c>
      <c r="U190" s="117" t="str">
        <f t="shared" si="41"/>
        <v>-</v>
      </c>
      <c r="V190" s="49">
        <f t="shared" si="35"/>
        <v>13.780001304296071</v>
      </c>
      <c r="W190" s="36" t="str">
        <f t="shared" si="40"/>
        <v>-</v>
      </c>
    </row>
    <row r="191" spans="1:23" ht="12.75">
      <c r="A191" s="2">
        <v>39783</v>
      </c>
      <c r="B191" s="17">
        <v>0.751388888888889</v>
      </c>
      <c r="C191" s="93">
        <v>3.393569444444444</v>
      </c>
      <c r="D191" s="28">
        <v>-23.596413888888886</v>
      </c>
      <c r="E191" s="93">
        <v>3.4204027777777775</v>
      </c>
      <c r="F191" s="27">
        <v>-23.888608333333334</v>
      </c>
      <c r="G191" s="93">
        <v>3.471341666666667</v>
      </c>
      <c r="H191" s="27">
        <v>-21.963816666666666</v>
      </c>
      <c r="I191" s="93">
        <f t="shared" si="28"/>
        <v>0.026833333333333265</v>
      </c>
      <c r="J191" s="27">
        <f t="shared" si="29"/>
        <v>0.0777722222222228</v>
      </c>
      <c r="K191" s="28">
        <f t="shared" si="36"/>
        <v>0.05093888888888953</v>
      </c>
      <c r="L191" s="93">
        <f t="shared" si="30"/>
        <v>0.47023471909273296</v>
      </c>
      <c r="M191" s="35" t="str">
        <f t="shared" si="37"/>
        <v>-</v>
      </c>
      <c r="N191" s="27">
        <f t="shared" si="31"/>
        <v>1.9550282435403534</v>
      </c>
      <c r="O191" s="35" t="str">
        <f t="shared" si="38"/>
        <v>-</v>
      </c>
      <c r="P191" s="27">
        <f t="shared" si="32"/>
        <v>2.049385518521464</v>
      </c>
      <c r="Q191" s="36" t="str">
        <f t="shared" si="39"/>
        <v>-</v>
      </c>
      <c r="R191" s="9">
        <f t="shared" si="33"/>
        <v>2.049385518521464</v>
      </c>
      <c r="S191" s="117" t="str">
        <f t="shared" si="41"/>
        <v>-</v>
      </c>
      <c r="T191" s="93">
        <f t="shared" si="34"/>
        <v>4.47464848115455</v>
      </c>
      <c r="U191" s="117" t="str">
        <f t="shared" si="41"/>
        <v>-</v>
      </c>
      <c r="V191" s="49">
        <f t="shared" si="35"/>
        <v>13.822941609190794</v>
      </c>
      <c r="W191" s="36" t="str">
        <f t="shared" si="40"/>
        <v>-</v>
      </c>
    </row>
    <row r="192" spans="1:23" ht="12.75">
      <c r="A192" s="2">
        <v>39783</v>
      </c>
      <c r="B192" s="17">
        <v>0.7520833333333333</v>
      </c>
      <c r="C192" s="93">
        <v>3.4098277777777777</v>
      </c>
      <c r="D192" s="28">
        <v>-23.593466666666664</v>
      </c>
      <c r="E192" s="93">
        <v>3.4370555555555558</v>
      </c>
      <c r="F192" s="27">
        <v>-23.888469444444443</v>
      </c>
      <c r="G192" s="93">
        <v>3.4880444444444447</v>
      </c>
      <c r="H192" s="27">
        <v>-21.963794444444442</v>
      </c>
      <c r="I192" s="93">
        <f t="shared" si="28"/>
        <v>0.027227777777778073</v>
      </c>
      <c r="J192" s="27">
        <f t="shared" si="29"/>
        <v>0.07821666666666705</v>
      </c>
      <c r="K192" s="28">
        <f t="shared" si="36"/>
        <v>0.05098888888888897</v>
      </c>
      <c r="L192" s="93">
        <f t="shared" si="30"/>
        <v>0.47622805306551086</v>
      </c>
      <c r="M192" s="35" t="str">
        <f t="shared" si="37"/>
        <v>-</v>
      </c>
      <c r="N192" s="27">
        <f t="shared" si="31"/>
        <v>1.9559851701892874</v>
      </c>
      <c r="O192" s="35" t="str">
        <f t="shared" si="38"/>
        <v>-</v>
      </c>
      <c r="P192" s="27">
        <f t="shared" si="32"/>
        <v>2.04951336561188</v>
      </c>
      <c r="Q192" s="36" t="str">
        <f t="shared" si="39"/>
        <v>-</v>
      </c>
      <c r="R192" s="9">
        <f t="shared" si="33"/>
        <v>2.04951336561188</v>
      </c>
      <c r="S192" s="117" t="str">
        <f t="shared" si="41"/>
        <v>-</v>
      </c>
      <c r="T192" s="93">
        <f t="shared" si="34"/>
        <v>4.481726588866678</v>
      </c>
      <c r="U192" s="117" t="str">
        <f t="shared" si="41"/>
        <v>-</v>
      </c>
      <c r="V192" s="49">
        <f t="shared" si="35"/>
        <v>13.866002692610714</v>
      </c>
      <c r="W192" s="36" t="str">
        <f t="shared" si="40"/>
        <v>-</v>
      </c>
    </row>
    <row r="193" spans="1:23" ht="12.75">
      <c r="A193" s="2">
        <v>39783</v>
      </c>
      <c r="B193" s="17">
        <v>0.7527777777777778</v>
      </c>
      <c r="C193" s="93">
        <v>3.426083333333333</v>
      </c>
      <c r="D193" s="28">
        <v>-23.590516666666666</v>
      </c>
      <c r="E193" s="93">
        <v>3.453711111111111</v>
      </c>
      <c r="F193" s="27">
        <v>-23.888330555555555</v>
      </c>
      <c r="G193" s="93">
        <v>3.5047444444444444</v>
      </c>
      <c r="H193" s="27">
        <v>-21.96377222222222</v>
      </c>
      <c r="I193" s="93">
        <f t="shared" si="28"/>
        <v>0.02762777777777803</v>
      </c>
      <c r="J193" s="27">
        <f t="shared" si="29"/>
        <v>0.07866111111111129</v>
      </c>
      <c r="K193" s="28">
        <f t="shared" si="36"/>
        <v>0.051033333333333264</v>
      </c>
      <c r="L193" s="93">
        <f t="shared" si="30"/>
        <v>0.48228599653743354</v>
      </c>
      <c r="M193" s="35" t="str">
        <f t="shared" si="37"/>
        <v>-</v>
      </c>
      <c r="N193" s="27">
        <f t="shared" si="31"/>
        <v>1.9569631519351038</v>
      </c>
      <c r="O193" s="35" t="str">
        <f t="shared" si="38"/>
        <v>-</v>
      </c>
      <c r="P193" s="27">
        <f t="shared" si="32"/>
        <v>2.049615046459855</v>
      </c>
      <c r="Q193" s="36" t="str">
        <f t="shared" si="39"/>
        <v>-</v>
      </c>
      <c r="R193" s="9">
        <f t="shared" si="33"/>
        <v>2.049615046459855</v>
      </c>
      <c r="S193" s="117" t="str">
        <f t="shared" si="41"/>
        <v>-</v>
      </c>
      <c r="T193" s="93">
        <f t="shared" si="34"/>
        <v>4.488864194932392</v>
      </c>
      <c r="U193" s="117" t="str">
        <f t="shared" si="41"/>
        <v>-</v>
      </c>
      <c r="V193" s="49">
        <f t="shared" si="35"/>
        <v>13.909528873547357</v>
      </c>
      <c r="W193" s="36" t="str">
        <f t="shared" si="40"/>
        <v>-</v>
      </c>
    </row>
    <row r="194" spans="1:23" ht="12.75">
      <c r="A194" s="2">
        <v>39783</v>
      </c>
      <c r="B194" s="17">
        <v>0.7534722222222222</v>
      </c>
      <c r="C194" s="93">
        <v>3.442341666666667</v>
      </c>
      <c r="D194" s="28">
        <v>-23.587563888888887</v>
      </c>
      <c r="E194" s="93">
        <v>3.470363888888889</v>
      </c>
      <c r="F194" s="27">
        <v>-23.888191666666668</v>
      </c>
      <c r="G194" s="93">
        <v>3.521447222222222</v>
      </c>
      <c r="H194" s="27">
        <v>-21.96374722222222</v>
      </c>
      <c r="I194" s="93">
        <f t="shared" si="28"/>
        <v>0.02802222222222195</v>
      </c>
      <c r="J194" s="27">
        <f t="shared" si="29"/>
        <v>0.0791055555555551</v>
      </c>
      <c r="K194" s="28">
        <f t="shared" si="36"/>
        <v>0.05108333333333315</v>
      </c>
      <c r="L194" s="93">
        <f t="shared" si="30"/>
        <v>0.48828854489656587</v>
      </c>
      <c r="M194" s="35" t="str">
        <f t="shared" si="37"/>
        <v>-</v>
      </c>
      <c r="N194" s="27">
        <f t="shared" si="31"/>
        <v>1.9579644809916923</v>
      </c>
      <c r="O194" s="35" t="str">
        <f t="shared" si="38"/>
        <v>-</v>
      </c>
      <c r="P194" s="27">
        <f t="shared" si="32"/>
        <v>2.0497459436711174</v>
      </c>
      <c r="Q194" s="36" t="str">
        <f t="shared" si="39"/>
        <v>-</v>
      </c>
      <c r="R194" s="9">
        <f t="shared" si="33"/>
        <v>2.0497459436711174</v>
      </c>
      <c r="S194" s="117" t="str">
        <f t="shared" si="41"/>
        <v>-</v>
      </c>
      <c r="T194" s="93">
        <f t="shared" si="34"/>
        <v>4.495998969559375</v>
      </c>
      <c r="U194" s="117" t="str">
        <f t="shared" si="41"/>
        <v>-</v>
      </c>
      <c r="V194" s="49">
        <f t="shared" si="35"/>
        <v>13.953090663823643</v>
      </c>
      <c r="W194" s="36" t="str">
        <f t="shared" si="40"/>
        <v>-</v>
      </c>
    </row>
    <row r="195" spans="1:23" ht="12.75">
      <c r="A195" s="2">
        <v>39783</v>
      </c>
      <c r="B195" s="17">
        <v>0.7541666666666668</v>
      </c>
      <c r="C195" s="93">
        <v>3.4585972222222225</v>
      </c>
      <c r="D195" s="28">
        <v>-23.584605555555555</v>
      </c>
      <c r="E195" s="93">
        <v>3.4870194444444444</v>
      </c>
      <c r="F195" s="27">
        <v>-23.888052777777776</v>
      </c>
      <c r="G195" s="93">
        <v>3.53815</v>
      </c>
      <c r="H195" s="27">
        <v>-21.963725</v>
      </c>
      <c r="I195" s="93">
        <f t="shared" si="28"/>
        <v>0.028422222222221905</v>
      </c>
      <c r="J195" s="27">
        <f t="shared" si="29"/>
        <v>0.07955277777777736</v>
      </c>
      <c r="K195" s="28">
        <f t="shared" si="36"/>
        <v>0.05113055555555546</v>
      </c>
      <c r="L195" s="93">
        <f t="shared" si="30"/>
        <v>0.4943573998630461</v>
      </c>
      <c r="M195" s="35" t="str">
        <f t="shared" si="37"/>
        <v>-</v>
      </c>
      <c r="N195" s="27">
        <f t="shared" si="31"/>
        <v>1.9590037968115093</v>
      </c>
      <c r="O195" s="35" t="str">
        <f t="shared" si="38"/>
        <v>-</v>
      </c>
      <c r="P195" s="27">
        <f t="shared" si="32"/>
        <v>2.0498612396795117</v>
      </c>
      <c r="Q195" s="36" t="str">
        <f t="shared" si="39"/>
        <v>-</v>
      </c>
      <c r="R195" s="9">
        <f t="shared" si="33"/>
        <v>2.0498612396795117</v>
      </c>
      <c r="S195" s="117" t="str">
        <f t="shared" si="41"/>
        <v>-</v>
      </c>
      <c r="T195" s="93">
        <f t="shared" si="34"/>
        <v>4.503222436354067</v>
      </c>
      <c r="U195" s="117" t="str">
        <f t="shared" si="41"/>
        <v>-</v>
      </c>
      <c r="V195" s="49">
        <f t="shared" si="35"/>
        <v>13.997307629666325</v>
      </c>
      <c r="W195" s="36" t="str">
        <f t="shared" si="40"/>
        <v>-</v>
      </c>
    </row>
    <row r="196" spans="1:23" ht="12.75">
      <c r="A196" s="2">
        <v>39783</v>
      </c>
      <c r="B196" s="17">
        <v>0.7548611111111111</v>
      </c>
      <c r="C196" s="93">
        <v>3.474852777777778</v>
      </c>
      <c r="D196" s="28">
        <v>-23.581647222222223</v>
      </c>
      <c r="E196" s="93">
        <v>3.5036722222222223</v>
      </c>
      <c r="F196" s="27">
        <v>-23.887911111111112</v>
      </c>
      <c r="G196" s="93">
        <v>3.5548527777777776</v>
      </c>
      <c r="H196" s="27">
        <v>-21.963702777777776</v>
      </c>
      <c r="I196" s="93">
        <f t="shared" si="28"/>
        <v>0.028819444444444287</v>
      </c>
      <c r="J196" s="27">
        <f t="shared" si="29"/>
        <v>0.07999999999999963</v>
      </c>
      <c r="K196" s="28">
        <f t="shared" si="36"/>
        <v>0.05118055555555534</v>
      </c>
      <c r="L196" s="93">
        <f t="shared" si="30"/>
        <v>0.5003971642177751</v>
      </c>
      <c r="M196" s="35" t="str">
        <f t="shared" si="37"/>
        <v>-</v>
      </c>
      <c r="N196" s="27">
        <f t="shared" si="31"/>
        <v>1.9600666298653693</v>
      </c>
      <c r="O196" s="35" t="str">
        <f t="shared" si="38"/>
        <v>-</v>
      </c>
      <c r="P196" s="27">
        <f t="shared" si="32"/>
        <v>2.0499873730442553</v>
      </c>
      <c r="Q196" s="36" t="str">
        <f t="shared" si="39"/>
        <v>-</v>
      </c>
      <c r="R196" s="9">
        <f t="shared" si="33"/>
        <v>2.0499873730442553</v>
      </c>
      <c r="S196" s="117" t="str">
        <f t="shared" si="41"/>
        <v>-</v>
      </c>
      <c r="T196" s="93">
        <f t="shared" si="34"/>
        <v>4.5104511671274</v>
      </c>
      <c r="U196" s="117" t="str">
        <f t="shared" si="41"/>
        <v>-</v>
      </c>
      <c r="V196" s="49">
        <f t="shared" si="35"/>
        <v>14.041631440857511</v>
      </c>
      <c r="W196" s="36" t="str">
        <f t="shared" si="40"/>
        <v>-</v>
      </c>
    </row>
    <row r="197" spans="1:23" ht="12.75">
      <c r="A197" s="2">
        <v>39783</v>
      </c>
      <c r="B197" s="17">
        <v>0.7555555555555555</v>
      </c>
      <c r="C197" s="93">
        <v>3.4911083333333335</v>
      </c>
      <c r="D197" s="28">
        <v>-23.578683333333334</v>
      </c>
      <c r="E197" s="93">
        <v>3.520325</v>
      </c>
      <c r="F197" s="27">
        <v>-23.88777222222222</v>
      </c>
      <c r="G197" s="93">
        <v>3.5715555555555554</v>
      </c>
      <c r="H197" s="27">
        <v>-21.963680555555555</v>
      </c>
      <c r="I197" s="93">
        <f t="shared" si="28"/>
        <v>0.02921666666666667</v>
      </c>
      <c r="J197" s="27">
        <f t="shared" si="29"/>
        <v>0.08044722222222189</v>
      </c>
      <c r="K197" s="28">
        <f t="shared" si="36"/>
        <v>0.051230555555555224</v>
      </c>
      <c r="L197" s="93">
        <f t="shared" si="30"/>
        <v>0.5064445985783468</v>
      </c>
      <c r="M197" s="35" t="str">
        <f t="shared" si="37"/>
        <v>-</v>
      </c>
      <c r="N197" s="27">
        <f t="shared" si="31"/>
        <v>1.9611483812667432</v>
      </c>
      <c r="O197" s="35" t="str">
        <f t="shared" si="38"/>
        <v>-</v>
      </c>
      <c r="P197" s="27">
        <f t="shared" si="32"/>
        <v>2.0501163433617045</v>
      </c>
      <c r="Q197" s="36" t="str">
        <f t="shared" si="39"/>
        <v>-</v>
      </c>
      <c r="R197" s="9">
        <f t="shared" si="33"/>
        <v>2.0501163433617045</v>
      </c>
      <c r="S197" s="117" t="str">
        <f t="shared" si="41"/>
        <v>-</v>
      </c>
      <c r="T197" s="93">
        <f t="shared" si="34"/>
        <v>4.517709323206795</v>
      </c>
      <c r="U197" s="117" t="str">
        <f t="shared" si="41"/>
        <v>-</v>
      </c>
      <c r="V197" s="49">
        <f t="shared" si="35"/>
        <v>14.086208374615497</v>
      </c>
      <c r="W197" s="36" t="str">
        <f t="shared" si="40"/>
        <v>-</v>
      </c>
    </row>
    <row r="198" spans="1:23" ht="12.75">
      <c r="A198" s="2">
        <v>39783</v>
      </c>
      <c r="B198" s="17">
        <v>0.75625</v>
      </c>
      <c r="C198" s="93">
        <v>3.507361111111111</v>
      </c>
      <c r="D198" s="28">
        <v>-23.575716666666665</v>
      </c>
      <c r="E198" s="93">
        <v>3.5369805555555556</v>
      </c>
      <c r="F198" s="27">
        <v>-23.887633333333333</v>
      </c>
      <c r="G198" s="93">
        <v>3.5882583333333335</v>
      </c>
      <c r="H198" s="27">
        <v>-21.96365833333333</v>
      </c>
      <c r="I198" s="93">
        <f t="shared" si="28"/>
        <v>0.029619444444444643</v>
      </c>
      <c r="J198" s="27">
        <f t="shared" si="29"/>
        <v>0.08089722222222262</v>
      </c>
      <c r="K198" s="28">
        <f t="shared" si="36"/>
        <v>0.05127777777777798</v>
      </c>
      <c r="L198" s="93">
        <f t="shared" si="30"/>
        <v>0.512556724718046</v>
      </c>
      <c r="M198" s="35" t="str">
        <f t="shared" si="37"/>
        <v>-</v>
      </c>
      <c r="N198" s="27">
        <f t="shared" si="31"/>
        <v>1.9622732260079747</v>
      </c>
      <c r="O198" s="35" t="str">
        <f t="shared" si="38"/>
        <v>-</v>
      </c>
      <c r="P198" s="27">
        <f t="shared" si="32"/>
        <v>2.0502322873618697</v>
      </c>
      <c r="Q198" s="36" t="str">
        <f t="shared" si="39"/>
        <v>-</v>
      </c>
      <c r="R198" s="9">
        <f t="shared" si="33"/>
        <v>2.0502322873618697</v>
      </c>
      <c r="S198" s="117" t="str">
        <f t="shared" si="41"/>
        <v>-</v>
      </c>
      <c r="T198" s="93">
        <f t="shared" si="34"/>
        <v>4.525062238087891</v>
      </c>
      <c r="U198" s="117" t="str">
        <f t="shared" si="41"/>
        <v>-</v>
      </c>
      <c r="V198" s="49">
        <f t="shared" si="35"/>
        <v>14.13148719502333</v>
      </c>
      <c r="W198" s="36" t="str">
        <f t="shared" si="40"/>
        <v>-</v>
      </c>
    </row>
    <row r="199" spans="1:23" ht="12.75">
      <c r="A199" s="2">
        <v>39783</v>
      </c>
      <c r="B199" s="17">
        <v>0.7569444444444445</v>
      </c>
      <c r="C199" s="93">
        <v>3.523613888888889</v>
      </c>
      <c r="D199" s="28">
        <v>-23.572747222222223</v>
      </c>
      <c r="E199" s="93">
        <v>3.553633333333333</v>
      </c>
      <c r="F199" s="27">
        <v>-23.887494444444442</v>
      </c>
      <c r="G199" s="93">
        <v>3.6049611111111113</v>
      </c>
      <c r="H199" s="27">
        <v>-21.96363611111111</v>
      </c>
      <c r="I199" s="93">
        <f t="shared" si="28"/>
        <v>0.030019444444444154</v>
      </c>
      <c r="J199" s="27">
        <f t="shared" si="29"/>
        <v>0.08134722222222246</v>
      </c>
      <c r="K199" s="28">
        <f t="shared" si="36"/>
        <v>0.051327777777778305</v>
      </c>
      <c r="L199" s="93">
        <f t="shared" si="30"/>
        <v>0.5186427952645618</v>
      </c>
      <c r="M199" s="35" t="str">
        <f t="shared" si="37"/>
        <v>-</v>
      </c>
      <c r="N199" s="27">
        <f t="shared" si="31"/>
        <v>1.9634194566665477</v>
      </c>
      <c r="O199" s="35" t="str">
        <f t="shared" si="38"/>
        <v>-</v>
      </c>
      <c r="P199" s="27">
        <f t="shared" si="32"/>
        <v>2.0503617091127597</v>
      </c>
      <c r="Q199" s="36" t="str">
        <f t="shared" si="39"/>
        <v>-</v>
      </c>
      <c r="R199" s="9">
        <f t="shared" si="33"/>
        <v>2.0503617091127597</v>
      </c>
      <c r="S199" s="117" t="str">
        <f t="shared" si="41"/>
        <v>-</v>
      </c>
      <c r="T199" s="93">
        <f t="shared" si="34"/>
        <v>4.53242396104387</v>
      </c>
      <c r="U199" s="117" t="str">
        <f t="shared" si="41"/>
        <v>-</v>
      </c>
      <c r="V199" s="49">
        <f t="shared" si="35"/>
        <v>14.176890486733885</v>
      </c>
      <c r="W199" s="36" t="str">
        <f t="shared" si="40"/>
        <v>-</v>
      </c>
    </row>
    <row r="200" spans="1:23" ht="12.75">
      <c r="A200" s="2">
        <v>39783</v>
      </c>
      <c r="B200" s="17">
        <v>0.7576388888888889</v>
      </c>
      <c r="C200" s="93">
        <v>3.5398666666666667</v>
      </c>
      <c r="D200" s="28">
        <v>-23.569775</v>
      </c>
      <c r="E200" s="93">
        <v>3.570288888888889</v>
      </c>
      <c r="F200" s="27">
        <v>-23.887355555555555</v>
      </c>
      <c r="G200" s="93">
        <v>3.621661111111111</v>
      </c>
      <c r="H200" s="27">
        <v>-21.963613888888887</v>
      </c>
      <c r="I200" s="93">
        <f t="shared" si="28"/>
        <v>0.03042222222222213</v>
      </c>
      <c r="J200" s="27">
        <f t="shared" si="29"/>
        <v>0.08179444444444428</v>
      </c>
      <c r="K200" s="28">
        <f t="shared" si="36"/>
        <v>0.05137222222222215</v>
      </c>
      <c r="L200" s="93">
        <f t="shared" si="30"/>
        <v>0.5247632958910575</v>
      </c>
      <c r="M200" s="35" t="str">
        <f t="shared" si="37"/>
        <v>-</v>
      </c>
      <c r="N200" s="27">
        <f t="shared" si="31"/>
        <v>1.9645649270838907</v>
      </c>
      <c r="O200" s="35" t="str">
        <f t="shared" si="38"/>
        <v>-</v>
      </c>
      <c r="P200" s="27">
        <f t="shared" si="32"/>
        <v>2.050464799833922</v>
      </c>
      <c r="Q200" s="36" t="str">
        <f t="shared" si="39"/>
        <v>-</v>
      </c>
      <c r="R200" s="9">
        <f t="shared" si="33"/>
        <v>2.050464799833922</v>
      </c>
      <c r="S200" s="117" t="str">
        <f t="shared" si="41"/>
        <v>-</v>
      </c>
      <c r="T200" s="93">
        <f t="shared" si="34"/>
        <v>4.539793022808871</v>
      </c>
      <c r="U200" s="117" t="str">
        <f t="shared" si="41"/>
        <v>-</v>
      </c>
      <c r="V200" s="49">
        <f t="shared" si="35"/>
        <v>14.222418487886152</v>
      </c>
      <c r="W200" s="36" t="str">
        <f t="shared" si="40"/>
        <v>-</v>
      </c>
    </row>
    <row r="201" spans="1:23" ht="12.75">
      <c r="A201" s="2">
        <v>39783</v>
      </c>
      <c r="B201" s="17">
        <v>0.7583333333333333</v>
      </c>
      <c r="C201" s="93">
        <v>3.556119444444444</v>
      </c>
      <c r="D201" s="28">
        <v>-23.5668</v>
      </c>
      <c r="E201" s="93">
        <v>3.5869416666666667</v>
      </c>
      <c r="F201" s="27">
        <v>-23.887216666666667</v>
      </c>
      <c r="G201" s="93">
        <v>3.6383638888888887</v>
      </c>
      <c r="H201" s="27">
        <v>-21.963591666666666</v>
      </c>
      <c r="I201" s="93">
        <f aca="true" t="shared" si="42" ref="I201:I264">E201-C201</f>
        <v>0.03082222222222253</v>
      </c>
      <c r="J201" s="27">
        <f aca="true" t="shared" si="43" ref="J201:J264">G201-C201</f>
        <v>0.08224444444444456</v>
      </c>
      <c r="K201" s="28">
        <f t="shared" si="36"/>
        <v>0.051422222222222036</v>
      </c>
      <c r="L201" s="93">
        <f aca="true" t="shared" si="44" ref="L201:L264">DEGREES(ACOS(SIN(RADIANS(D201))*SIN(RADIANS(F201))+COS(RADIANS(D201))*COS(RADIANS(F201))*COS(15*(RADIANS(C201-E201)))))</f>
        <v>0.5308574515664359</v>
      </c>
      <c r="M201" s="35" t="str">
        <f t="shared" si="37"/>
        <v>-</v>
      </c>
      <c r="N201" s="27">
        <f aca="true" t="shared" si="45" ref="N201:N264">DEGREES(ACOS(SIN(RADIANS(D201))*SIN(RADIANS(H201))+COS(RADIANS(D201))*COS(RADIANS(H201))*COS(15*(RADIANS(C201-G201)))))</f>
        <v>1.9657537499419886</v>
      </c>
      <c r="O201" s="35" t="str">
        <f t="shared" si="38"/>
        <v>-</v>
      </c>
      <c r="P201" s="27">
        <f aca="true" t="shared" si="46" ref="P201:P264">DEGREES(ACOS(SIN(RADIANS(F201))*SIN(RADIANS(H201))+COS(RADIANS(F201))*COS(RADIANS(H201))*COS(15*RADIANS(G201-E201))))</f>
        <v>2.0505946607574437</v>
      </c>
      <c r="Q201" s="36" t="str">
        <f t="shared" si="39"/>
        <v>-</v>
      </c>
      <c r="R201" s="9">
        <f aca="true" t="shared" si="47" ref="R201:R264">MAX(L201,N201,P201)</f>
        <v>2.0505946607574437</v>
      </c>
      <c r="S201" s="117" t="str">
        <f t="shared" si="41"/>
        <v>-</v>
      </c>
      <c r="T201" s="93">
        <f aca="true" t="shared" si="48" ref="T201:T264">L201+N201+P201</f>
        <v>4.547205862265868</v>
      </c>
      <c r="U201" s="117" t="str">
        <f t="shared" si="41"/>
        <v>-</v>
      </c>
      <c r="V201" s="49">
        <f aca="true" t="shared" si="49" ref="V201:V264">SQRT(T201*(T201-L201)*(T201-J201)*(T201-P201))</f>
        <v>14.26830258186155</v>
      </c>
      <c r="W201" s="36" t="str">
        <f t="shared" si="40"/>
        <v>-</v>
      </c>
    </row>
    <row r="202" spans="1:23" ht="12.75">
      <c r="A202" s="2">
        <v>39783</v>
      </c>
      <c r="B202" s="17">
        <v>0.7590277777777777</v>
      </c>
      <c r="C202" s="93">
        <v>3.572372222222222</v>
      </c>
      <c r="D202" s="28">
        <v>-23.563822222222225</v>
      </c>
      <c r="E202" s="93">
        <v>3.603597222222222</v>
      </c>
      <c r="F202" s="27">
        <v>-23.887077777777776</v>
      </c>
      <c r="G202" s="93">
        <v>3.6550666666666665</v>
      </c>
      <c r="H202" s="27">
        <v>-21.963566666666665</v>
      </c>
      <c r="I202" s="93">
        <f t="shared" si="42"/>
        <v>0.031225000000000058</v>
      </c>
      <c r="J202" s="27">
        <f t="shared" si="43"/>
        <v>0.0826944444444444</v>
      </c>
      <c r="K202" s="28">
        <f aca="true" t="shared" si="50" ref="K202:K265">G202-E202</f>
        <v>0.051469444444444346</v>
      </c>
      <c r="L202" s="93">
        <f t="shared" si="44"/>
        <v>0.5369859512506922</v>
      </c>
      <c r="M202" s="35" t="str">
        <f aca="true" t="shared" si="51" ref="M202:M265">IF(AND(L202&lt;L201,L202&lt;L203),"Min","-")</f>
        <v>-</v>
      </c>
      <c r="N202" s="27">
        <f t="shared" si="45"/>
        <v>1.9669661535025689</v>
      </c>
      <c r="O202" s="35" t="str">
        <f aca="true" t="shared" si="52" ref="O202:O265">IF(AND(N202&lt;N201,N202&lt;N203),"Min","-")</f>
        <v>-</v>
      </c>
      <c r="P202" s="27">
        <f t="shared" si="46"/>
        <v>2.0507140566432347</v>
      </c>
      <c r="Q202" s="36" t="str">
        <f aca="true" t="shared" si="53" ref="Q202:Q265">IF(AND(P202&lt;P201,P202&lt;P203),"Min","-")</f>
        <v>-</v>
      </c>
      <c r="R202" s="9">
        <f t="shared" si="47"/>
        <v>2.0507140566432347</v>
      </c>
      <c r="S202" s="117" t="str">
        <f t="shared" si="41"/>
        <v>-</v>
      </c>
      <c r="T202" s="93">
        <f t="shared" si="48"/>
        <v>4.554666161396495</v>
      </c>
      <c r="U202" s="117" t="str">
        <f t="shared" si="41"/>
        <v>-</v>
      </c>
      <c r="V202" s="49">
        <f t="shared" si="49"/>
        <v>14.314576075969338</v>
      </c>
      <c r="W202" s="36" t="str">
        <f aca="true" t="shared" si="54" ref="W202:W265">IF(AND(V202&lt;V201,V202&lt;V203),"Min","-")</f>
        <v>-</v>
      </c>
    </row>
    <row r="203" spans="1:23" ht="12.75">
      <c r="A203" s="2">
        <v>39783</v>
      </c>
      <c r="B203" s="17">
        <v>0.7597222222222223</v>
      </c>
      <c r="C203" s="93">
        <v>3.5886222222222224</v>
      </c>
      <c r="D203" s="28">
        <v>-23.56084166666667</v>
      </c>
      <c r="E203" s="93">
        <v>3.62025</v>
      </c>
      <c r="F203" s="27">
        <v>-23.88693888888889</v>
      </c>
      <c r="G203" s="93">
        <v>3.671769444444444</v>
      </c>
      <c r="H203" s="27">
        <v>-21.963544444444445</v>
      </c>
      <c r="I203" s="93">
        <f t="shared" si="42"/>
        <v>0.03162777777777759</v>
      </c>
      <c r="J203" s="27">
        <f t="shared" si="43"/>
        <v>0.08314722222222182</v>
      </c>
      <c r="K203" s="28">
        <f t="shared" si="50"/>
        <v>0.05151944444444423</v>
      </c>
      <c r="L203" s="93">
        <f t="shared" si="44"/>
        <v>0.543118342730293</v>
      </c>
      <c r="M203" s="35" t="str">
        <f t="shared" si="51"/>
        <v>-</v>
      </c>
      <c r="N203" s="27">
        <f t="shared" si="45"/>
        <v>1.9682200217017025</v>
      </c>
      <c r="O203" s="35" t="str">
        <f t="shared" si="52"/>
        <v>-</v>
      </c>
      <c r="P203" s="27">
        <f t="shared" si="46"/>
        <v>2.050844368365473</v>
      </c>
      <c r="Q203" s="36" t="str">
        <f t="shared" si="53"/>
        <v>-</v>
      </c>
      <c r="R203" s="9">
        <f t="shared" si="47"/>
        <v>2.050844368365473</v>
      </c>
      <c r="S203" s="117" t="str">
        <f aca="true" t="shared" si="55" ref="S203:U266">IF(AND(R203&lt;R202,R203&lt;R204),"Min","-")</f>
        <v>-</v>
      </c>
      <c r="T203" s="93">
        <f t="shared" si="48"/>
        <v>4.562182732797469</v>
      </c>
      <c r="U203" s="117" t="str">
        <f t="shared" si="55"/>
        <v>-</v>
      </c>
      <c r="V203" s="49">
        <f t="shared" si="49"/>
        <v>14.361297824802007</v>
      </c>
      <c r="W203" s="36" t="str">
        <f t="shared" si="54"/>
        <v>-</v>
      </c>
    </row>
    <row r="204" spans="1:23" ht="12.75">
      <c r="A204" s="2">
        <v>39783</v>
      </c>
      <c r="B204" s="17">
        <v>0.7604166666666666</v>
      </c>
      <c r="C204" s="93">
        <v>3.6048722222222223</v>
      </c>
      <c r="D204" s="28">
        <v>-23.557855555555555</v>
      </c>
      <c r="E204" s="93">
        <v>3.636902777777778</v>
      </c>
      <c r="F204" s="27">
        <v>-23.8868</v>
      </c>
      <c r="G204" s="93">
        <v>3.6884722222222224</v>
      </c>
      <c r="H204" s="27">
        <v>-21.96352222222222</v>
      </c>
      <c r="I204" s="93">
        <f t="shared" si="42"/>
        <v>0.03203055555555556</v>
      </c>
      <c r="J204" s="27">
        <f t="shared" si="43"/>
        <v>0.08360000000000012</v>
      </c>
      <c r="K204" s="28">
        <f t="shared" si="50"/>
        <v>0.05156944444444456</v>
      </c>
      <c r="L204" s="93">
        <f t="shared" si="44"/>
        <v>0.5492562103134414</v>
      </c>
      <c r="M204" s="35" t="str">
        <f t="shared" si="51"/>
        <v>-</v>
      </c>
      <c r="N204" s="27">
        <f t="shared" si="45"/>
        <v>1.9694931269780835</v>
      </c>
      <c r="O204" s="35" t="str">
        <f t="shared" si="52"/>
        <v>-</v>
      </c>
      <c r="P204" s="27">
        <f t="shared" si="46"/>
        <v>2.050974911631405</v>
      </c>
      <c r="Q204" s="36" t="str">
        <f t="shared" si="53"/>
        <v>-</v>
      </c>
      <c r="R204" s="9">
        <f t="shared" si="47"/>
        <v>2.050974911631405</v>
      </c>
      <c r="S204" s="117" t="str">
        <f t="shared" si="55"/>
        <v>-</v>
      </c>
      <c r="T204" s="93">
        <f t="shared" si="48"/>
        <v>4.56972424892293</v>
      </c>
      <c r="U204" s="117" t="str">
        <f t="shared" si="55"/>
        <v>-</v>
      </c>
      <c r="V204" s="49">
        <f t="shared" si="49"/>
        <v>14.408256375785433</v>
      </c>
      <c r="W204" s="36" t="str">
        <f t="shared" si="54"/>
        <v>-</v>
      </c>
    </row>
    <row r="205" spans="1:23" ht="12.75">
      <c r="A205" s="2">
        <v>39783</v>
      </c>
      <c r="B205" s="17">
        <v>0.7611111111111111</v>
      </c>
      <c r="C205" s="93">
        <v>3.621122222222222</v>
      </c>
      <c r="D205" s="28">
        <v>-23.554869444444446</v>
      </c>
      <c r="E205" s="93">
        <v>3.6535583333333332</v>
      </c>
      <c r="F205" s="27">
        <v>-23.88666111111111</v>
      </c>
      <c r="G205" s="93">
        <v>3.705175</v>
      </c>
      <c r="H205" s="27">
        <v>-21.9635</v>
      </c>
      <c r="I205" s="93">
        <f t="shared" si="42"/>
        <v>0.03243611111111111</v>
      </c>
      <c r="J205" s="27">
        <f t="shared" si="43"/>
        <v>0.08405277777777798</v>
      </c>
      <c r="K205" s="28">
        <f t="shared" si="50"/>
        <v>0.051616666666666866</v>
      </c>
      <c r="L205" s="93">
        <f t="shared" si="44"/>
        <v>0.5554267277070777</v>
      </c>
      <c r="M205" s="35" t="str">
        <f t="shared" si="51"/>
        <v>-</v>
      </c>
      <c r="N205" s="27">
        <f t="shared" si="45"/>
        <v>1.9707899306749623</v>
      </c>
      <c r="O205" s="35" t="str">
        <f t="shared" si="52"/>
        <v>-</v>
      </c>
      <c r="P205" s="27">
        <f t="shared" si="46"/>
        <v>2.051092346153829</v>
      </c>
      <c r="Q205" s="36" t="str">
        <f t="shared" si="53"/>
        <v>-</v>
      </c>
      <c r="R205" s="9">
        <f t="shared" si="47"/>
        <v>2.051092346153829</v>
      </c>
      <c r="S205" s="117" t="str">
        <f t="shared" si="55"/>
        <v>-</v>
      </c>
      <c r="T205" s="93">
        <f t="shared" si="48"/>
        <v>4.577309004535869</v>
      </c>
      <c r="U205" s="117" t="str">
        <f t="shared" si="55"/>
        <v>-</v>
      </c>
      <c r="V205" s="49">
        <f t="shared" si="49"/>
        <v>14.455585367536564</v>
      </c>
      <c r="W205" s="36" t="str">
        <f t="shared" si="54"/>
        <v>-</v>
      </c>
    </row>
    <row r="206" spans="1:23" ht="12.75">
      <c r="A206" s="2">
        <v>39783</v>
      </c>
      <c r="B206" s="17">
        <v>0.7618055555555556</v>
      </c>
      <c r="C206" s="93">
        <v>3.6373694444444444</v>
      </c>
      <c r="D206" s="28">
        <v>-23.55187777777778</v>
      </c>
      <c r="E206" s="93">
        <v>3.670211111111111</v>
      </c>
      <c r="F206" s="27">
        <v>-23.886519444444446</v>
      </c>
      <c r="G206" s="93">
        <v>3.721877777777778</v>
      </c>
      <c r="H206" s="27">
        <v>-21.963477777777776</v>
      </c>
      <c r="I206" s="93">
        <f t="shared" si="42"/>
        <v>0.03284166666666666</v>
      </c>
      <c r="J206" s="27">
        <f t="shared" si="43"/>
        <v>0.08450833333333341</v>
      </c>
      <c r="K206" s="28">
        <f t="shared" si="50"/>
        <v>0.05166666666666675</v>
      </c>
      <c r="L206" s="93">
        <f t="shared" si="44"/>
        <v>0.5616009908739052</v>
      </c>
      <c r="M206" s="35" t="str">
        <f t="shared" si="51"/>
        <v>-</v>
      </c>
      <c r="N206" s="27">
        <f t="shared" si="45"/>
        <v>1.9721286986821633</v>
      </c>
      <c r="O206" s="35" t="str">
        <f t="shared" si="52"/>
        <v>-</v>
      </c>
      <c r="P206" s="27">
        <f t="shared" si="46"/>
        <v>2.0512207386932158</v>
      </c>
      <c r="Q206" s="36" t="str">
        <f t="shared" si="53"/>
        <v>-</v>
      </c>
      <c r="R206" s="9">
        <f t="shared" si="47"/>
        <v>2.0512207386932158</v>
      </c>
      <c r="S206" s="117" t="str">
        <f t="shared" si="55"/>
        <v>-</v>
      </c>
      <c r="T206" s="93">
        <f t="shared" si="48"/>
        <v>4.584950428249284</v>
      </c>
      <c r="U206" s="117" t="str">
        <f t="shared" si="55"/>
        <v>-</v>
      </c>
      <c r="V206" s="49">
        <f t="shared" si="49"/>
        <v>14.50337006269486</v>
      </c>
      <c r="W206" s="36" t="str">
        <f t="shared" si="54"/>
        <v>-</v>
      </c>
    </row>
    <row r="207" spans="1:23" ht="12.75">
      <c r="A207" s="2">
        <v>39783</v>
      </c>
      <c r="B207" s="17">
        <v>0.7625</v>
      </c>
      <c r="C207" s="93">
        <v>3.6536194444444443</v>
      </c>
      <c r="D207" s="28">
        <v>-23.548886111111113</v>
      </c>
      <c r="E207" s="93">
        <v>3.686866666666667</v>
      </c>
      <c r="F207" s="27">
        <v>-23.886380555555554</v>
      </c>
      <c r="G207" s="93">
        <v>3.738577777777778</v>
      </c>
      <c r="H207" s="27">
        <v>-21.963455555555555</v>
      </c>
      <c r="I207" s="93">
        <f t="shared" si="42"/>
        <v>0.03324722222222265</v>
      </c>
      <c r="J207" s="27">
        <f t="shared" si="43"/>
        <v>0.08495833333333369</v>
      </c>
      <c r="K207" s="28">
        <f t="shared" si="50"/>
        <v>0.05171111111111104</v>
      </c>
      <c r="L207" s="93">
        <f t="shared" si="44"/>
        <v>0.5677789085366483</v>
      </c>
      <c r="M207" s="35" t="str">
        <f t="shared" si="51"/>
        <v>-</v>
      </c>
      <c r="N207" s="27">
        <f t="shared" si="45"/>
        <v>1.973445553302397</v>
      </c>
      <c r="O207" s="35" t="str">
        <f t="shared" si="52"/>
        <v>-</v>
      </c>
      <c r="P207" s="27">
        <f t="shared" si="46"/>
        <v>2.0513252376125712</v>
      </c>
      <c r="Q207" s="36" t="str">
        <f t="shared" si="53"/>
        <v>-</v>
      </c>
      <c r="R207" s="9">
        <f t="shared" si="47"/>
        <v>2.0513252376125712</v>
      </c>
      <c r="S207" s="117" t="str">
        <f t="shared" si="55"/>
        <v>-</v>
      </c>
      <c r="T207" s="93">
        <f t="shared" si="48"/>
        <v>4.592549699451617</v>
      </c>
      <c r="U207" s="117" t="str">
        <f t="shared" si="55"/>
        <v>-</v>
      </c>
      <c r="V207" s="49">
        <f t="shared" si="49"/>
        <v>14.55094809236817</v>
      </c>
      <c r="W207" s="36" t="str">
        <f t="shared" si="54"/>
        <v>-</v>
      </c>
    </row>
    <row r="208" spans="1:23" ht="12.75">
      <c r="A208" s="2">
        <v>39783</v>
      </c>
      <c r="B208" s="17">
        <v>0.7631944444444444</v>
      </c>
      <c r="C208" s="93">
        <v>3.6698666666666666</v>
      </c>
      <c r="D208" s="28">
        <v>-23.54588888888889</v>
      </c>
      <c r="E208" s="93">
        <v>3.703519444444445</v>
      </c>
      <c r="F208" s="27">
        <v>-23.886241666666667</v>
      </c>
      <c r="G208" s="93">
        <v>3.7552805555555557</v>
      </c>
      <c r="H208" s="27">
        <v>-21.963430555555554</v>
      </c>
      <c r="I208" s="93">
        <f t="shared" si="42"/>
        <v>0.0336527777777782</v>
      </c>
      <c r="J208" s="27">
        <f t="shared" si="43"/>
        <v>0.08541388888888912</v>
      </c>
      <c r="K208" s="28">
        <f t="shared" si="50"/>
        <v>0.051761111111110925</v>
      </c>
      <c r="L208" s="93">
        <f t="shared" si="44"/>
        <v>0.5739620667328919</v>
      </c>
      <c r="M208" s="35" t="str">
        <f t="shared" si="51"/>
        <v>-</v>
      </c>
      <c r="N208" s="27">
        <f t="shared" si="45"/>
        <v>1.9748295436428762</v>
      </c>
      <c r="O208" s="35" t="str">
        <f t="shared" si="52"/>
        <v>-</v>
      </c>
      <c r="P208" s="27">
        <f t="shared" si="46"/>
        <v>2.0514592767956645</v>
      </c>
      <c r="Q208" s="36" t="str">
        <f t="shared" si="53"/>
        <v>-</v>
      </c>
      <c r="R208" s="9">
        <f t="shared" si="47"/>
        <v>2.0514592767956645</v>
      </c>
      <c r="S208" s="117" t="str">
        <f t="shared" si="55"/>
        <v>-</v>
      </c>
      <c r="T208" s="93">
        <f t="shared" si="48"/>
        <v>4.600250887171432</v>
      </c>
      <c r="U208" s="117" t="str">
        <f t="shared" si="55"/>
        <v>-</v>
      </c>
      <c r="V208" s="49">
        <f t="shared" si="49"/>
        <v>14.599279516868313</v>
      </c>
      <c r="W208" s="36" t="str">
        <f t="shared" si="54"/>
        <v>-</v>
      </c>
    </row>
    <row r="209" spans="1:23" ht="12.75">
      <c r="A209" s="2">
        <v>39783</v>
      </c>
      <c r="B209" s="17">
        <v>0.7638888888888888</v>
      </c>
      <c r="C209" s="93">
        <v>3.6861111111111113</v>
      </c>
      <c r="D209" s="28">
        <v>-23.54289166666667</v>
      </c>
      <c r="E209" s="93">
        <v>3.7201750000000002</v>
      </c>
      <c r="F209" s="27">
        <v>-23.886102777777776</v>
      </c>
      <c r="G209" s="93">
        <v>3.7719833333333335</v>
      </c>
      <c r="H209" s="27">
        <v>-21.963408333333334</v>
      </c>
      <c r="I209" s="93">
        <f t="shared" si="42"/>
        <v>0.034063888888888894</v>
      </c>
      <c r="J209" s="27">
        <f t="shared" si="43"/>
        <v>0.08587222222222213</v>
      </c>
      <c r="K209" s="28">
        <f t="shared" si="50"/>
        <v>0.051808333333333234</v>
      </c>
      <c r="L209" s="93">
        <f t="shared" si="44"/>
        <v>0.5802086044730659</v>
      </c>
      <c r="M209" s="35" t="str">
        <f t="shared" si="51"/>
        <v>-</v>
      </c>
      <c r="N209" s="27">
        <f t="shared" si="45"/>
        <v>1.9762581594195316</v>
      </c>
      <c r="O209" s="35" t="str">
        <f t="shared" si="52"/>
        <v>-</v>
      </c>
      <c r="P209" s="27">
        <f t="shared" si="46"/>
        <v>2.0515775542322774</v>
      </c>
      <c r="Q209" s="36" t="str">
        <f t="shared" si="53"/>
        <v>-</v>
      </c>
      <c r="R209" s="9">
        <f t="shared" si="47"/>
        <v>2.0515775542322774</v>
      </c>
      <c r="S209" s="117" t="str">
        <f t="shared" si="55"/>
        <v>-</v>
      </c>
      <c r="T209" s="93">
        <f t="shared" si="48"/>
        <v>4.608044318124875</v>
      </c>
      <c r="U209" s="117" t="str">
        <f t="shared" si="55"/>
        <v>-</v>
      </c>
      <c r="V209" s="49">
        <f t="shared" si="49"/>
        <v>14.648319913052674</v>
      </c>
      <c r="W209" s="36" t="str">
        <f t="shared" si="54"/>
        <v>-</v>
      </c>
    </row>
    <row r="210" spans="1:23" ht="12.75">
      <c r="A210" s="2">
        <v>39783</v>
      </c>
      <c r="B210" s="17">
        <v>0.7645833333333334</v>
      </c>
      <c r="C210" s="93">
        <v>3.7023583333333336</v>
      </c>
      <c r="D210" s="28">
        <v>-23.53988888888889</v>
      </c>
      <c r="E210" s="93">
        <v>3.7368277777777776</v>
      </c>
      <c r="F210" s="27">
        <v>-23.885963888888888</v>
      </c>
      <c r="G210" s="93">
        <v>3.788686111111111</v>
      </c>
      <c r="H210" s="27">
        <v>-21.96338611111111</v>
      </c>
      <c r="I210" s="93">
        <f t="shared" si="42"/>
        <v>0.034469444444444</v>
      </c>
      <c r="J210" s="27">
        <f t="shared" si="43"/>
        <v>0.08632777777777756</v>
      </c>
      <c r="K210" s="28">
        <f t="shared" si="50"/>
        <v>0.05185833333333356</v>
      </c>
      <c r="L210" s="93">
        <f t="shared" si="44"/>
        <v>0.5863988009929091</v>
      </c>
      <c r="M210" s="35" t="str">
        <f t="shared" si="51"/>
        <v>-</v>
      </c>
      <c r="N210" s="27">
        <f t="shared" si="45"/>
        <v>1.9776830977437532</v>
      </c>
      <c r="O210" s="35" t="str">
        <f t="shared" si="52"/>
        <v>-</v>
      </c>
      <c r="P210" s="27">
        <f t="shared" si="46"/>
        <v>2.0517094375625344</v>
      </c>
      <c r="Q210" s="36" t="str">
        <f t="shared" si="53"/>
        <v>-</v>
      </c>
      <c r="R210" s="9">
        <f t="shared" si="47"/>
        <v>2.0517094375625344</v>
      </c>
      <c r="S210" s="117" t="str">
        <f t="shared" si="55"/>
        <v>-</v>
      </c>
      <c r="T210" s="93">
        <f t="shared" si="48"/>
        <v>4.615791336299196</v>
      </c>
      <c r="U210" s="117" t="str">
        <f t="shared" si="55"/>
        <v>-</v>
      </c>
      <c r="V210" s="49">
        <f t="shared" si="49"/>
        <v>14.697118775006441</v>
      </c>
      <c r="W210" s="36" t="str">
        <f t="shared" si="54"/>
        <v>-</v>
      </c>
    </row>
    <row r="211" spans="1:23" ht="12.75">
      <c r="A211" s="2">
        <v>39783</v>
      </c>
      <c r="B211" s="17">
        <v>0.7652777777777778</v>
      </c>
      <c r="C211" s="93">
        <v>3.718602777777778</v>
      </c>
      <c r="D211" s="28">
        <v>-23.536886111111112</v>
      </c>
      <c r="E211" s="93">
        <v>3.7534805555555555</v>
      </c>
      <c r="F211" s="27">
        <v>-23.885825</v>
      </c>
      <c r="G211" s="93">
        <v>3.805388888888889</v>
      </c>
      <c r="H211" s="27">
        <v>-21.96336388888889</v>
      </c>
      <c r="I211" s="93">
        <f t="shared" si="42"/>
        <v>0.03487777777777756</v>
      </c>
      <c r="J211" s="27">
        <f t="shared" si="43"/>
        <v>0.08678611111111101</v>
      </c>
      <c r="K211" s="28">
        <f t="shared" si="50"/>
        <v>0.051908333333333445</v>
      </c>
      <c r="L211" s="93">
        <f t="shared" si="44"/>
        <v>0.5926215722773401</v>
      </c>
      <c r="M211" s="35" t="str">
        <f t="shared" si="51"/>
        <v>-</v>
      </c>
      <c r="N211" s="27">
        <f t="shared" si="45"/>
        <v>1.9791550364104773</v>
      </c>
      <c r="O211" s="35" t="str">
        <f t="shared" si="52"/>
        <v>-</v>
      </c>
      <c r="P211" s="27">
        <f t="shared" si="46"/>
        <v>2.051841552143493</v>
      </c>
      <c r="Q211" s="36" t="str">
        <f t="shared" si="53"/>
        <v>-</v>
      </c>
      <c r="R211" s="9">
        <f t="shared" si="47"/>
        <v>2.051841552143493</v>
      </c>
      <c r="S211" s="117" t="str">
        <f t="shared" si="55"/>
        <v>-</v>
      </c>
      <c r="T211" s="93">
        <f t="shared" si="48"/>
        <v>4.6236181608313105</v>
      </c>
      <c r="U211" s="117" t="str">
        <f t="shared" si="55"/>
        <v>-</v>
      </c>
      <c r="V211" s="49">
        <f t="shared" si="49"/>
        <v>14.746541177583458</v>
      </c>
      <c r="W211" s="36" t="str">
        <f t="shared" si="54"/>
        <v>-</v>
      </c>
    </row>
    <row r="212" spans="1:23" ht="12.75">
      <c r="A212" s="2">
        <v>39783</v>
      </c>
      <c r="B212" s="17">
        <v>0.7659722222222222</v>
      </c>
      <c r="C212" s="93">
        <v>3.7348500000000002</v>
      </c>
      <c r="D212" s="28">
        <v>-23.53387777777778</v>
      </c>
      <c r="E212" s="93">
        <v>3.770136111111111</v>
      </c>
      <c r="F212" s="27">
        <v>-23.88568611111111</v>
      </c>
      <c r="G212" s="93">
        <v>3.822091666666666</v>
      </c>
      <c r="H212" s="27">
        <v>-21.963341666666665</v>
      </c>
      <c r="I212" s="93">
        <f t="shared" si="42"/>
        <v>0.035286111111110685</v>
      </c>
      <c r="J212" s="27">
        <f t="shared" si="43"/>
        <v>0.087241666666666</v>
      </c>
      <c r="K212" s="28">
        <f t="shared" si="50"/>
        <v>0.05195555555555531</v>
      </c>
      <c r="L212" s="93">
        <f t="shared" si="44"/>
        <v>0.5988493796738723</v>
      </c>
      <c r="M212" s="35" t="str">
        <f t="shared" si="51"/>
        <v>-</v>
      </c>
      <c r="N212" s="27">
        <f t="shared" si="45"/>
        <v>1.9806230301094199</v>
      </c>
      <c r="O212" s="35" t="str">
        <f t="shared" si="52"/>
        <v>-</v>
      </c>
      <c r="P212" s="27">
        <f t="shared" si="46"/>
        <v>2.051960475672908</v>
      </c>
      <c r="Q212" s="36" t="str">
        <f t="shared" si="53"/>
        <v>-</v>
      </c>
      <c r="R212" s="9">
        <f t="shared" si="47"/>
        <v>2.051960475672908</v>
      </c>
      <c r="S212" s="117" t="str">
        <f t="shared" si="55"/>
        <v>-</v>
      </c>
      <c r="T212" s="93">
        <f t="shared" si="48"/>
        <v>4.6314328854562</v>
      </c>
      <c r="U212" s="117" t="str">
        <f t="shared" si="55"/>
        <v>-</v>
      </c>
      <c r="V212" s="49">
        <f t="shared" si="49"/>
        <v>14.795958849400197</v>
      </c>
      <c r="W212" s="36" t="str">
        <f t="shared" si="54"/>
        <v>-</v>
      </c>
    </row>
    <row r="213" spans="1:23" ht="12.75">
      <c r="A213" s="2">
        <v>39783</v>
      </c>
      <c r="B213" s="17">
        <v>0.7666666666666666</v>
      </c>
      <c r="C213" s="93">
        <v>3.7510916666666665</v>
      </c>
      <c r="D213" s="28">
        <v>-23.530866666666665</v>
      </c>
      <c r="E213" s="93">
        <v>3.7867888888888888</v>
      </c>
      <c r="F213" s="27">
        <v>-23.885547222222222</v>
      </c>
      <c r="G213" s="93">
        <v>3.8387944444444444</v>
      </c>
      <c r="H213" s="27">
        <v>-21.963319444444444</v>
      </c>
      <c r="I213" s="93">
        <f t="shared" si="42"/>
        <v>0.03569722222222227</v>
      </c>
      <c r="J213" s="27">
        <f t="shared" si="43"/>
        <v>0.08770277777777791</v>
      </c>
      <c r="K213" s="28">
        <f t="shared" si="50"/>
        <v>0.05200555555555564</v>
      </c>
      <c r="L213" s="93">
        <f t="shared" si="44"/>
        <v>0.6051114276347566</v>
      </c>
      <c r="M213" s="35" t="str">
        <f t="shared" si="51"/>
        <v>-</v>
      </c>
      <c r="N213" s="27">
        <f t="shared" si="45"/>
        <v>1.9821594837877012</v>
      </c>
      <c r="O213" s="35" t="str">
        <f t="shared" si="52"/>
        <v>-</v>
      </c>
      <c r="P213" s="27">
        <f t="shared" si="46"/>
        <v>2.0520930405591007</v>
      </c>
      <c r="Q213" s="36" t="str">
        <f t="shared" si="53"/>
        <v>-</v>
      </c>
      <c r="R213" s="9">
        <f t="shared" si="47"/>
        <v>2.0520930405591007</v>
      </c>
      <c r="S213" s="117" t="str">
        <f t="shared" si="55"/>
        <v>-</v>
      </c>
      <c r="T213" s="93">
        <f t="shared" si="48"/>
        <v>4.639363951981558</v>
      </c>
      <c r="U213" s="117" t="str">
        <f t="shared" si="55"/>
        <v>-</v>
      </c>
      <c r="V213" s="49">
        <f t="shared" si="49"/>
        <v>14.84624684866642</v>
      </c>
      <c r="W213" s="36" t="str">
        <f t="shared" si="54"/>
        <v>-</v>
      </c>
    </row>
    <row r="214" spans="1:23" ht="12.75">
      <c r="A214" s="2">
        <v>39783</v>
      </c>
      <c r="B214" s="17">
        <v>0.7673611111111112</v>
      </c>
      <c r="C214" s="93">
        <v>3.767336111111111</v>
      </c>
      <c r="D214" s="28">
        <v>-23.527855555555554</v>
      </c>
      <c r="E214" s="93">
        <v>3.803444444444444</v>
      </c>
      <c r="F214" s="27">
        <v>-23.885405555555554</v>
      </c>
      <c r="G214" s="93">
        <v>3.8554944444444446</v>
      </c>
      <c r="H214" s="27">
        <v>-21.96329722222222</v>
      </c>
      <c r="I214" s="93">
        <f t="shared" si="42"/>
        <v>0.036108333333332965</v>
      </c>
      <c r="J214" s="27">
        <f t="shared" si="43"/>
        <v>0.08815833333333334</v>
      </c>
      <c r="K214" s="28">
        <f t="shared" si="50"/>
        <v>0.052050000000000374</v>
      </c>
      <c r="L214" s="93">
        <f t="shared" si="44"/>
        <v>0.6113735710707653</v>
      </c>
      <c r="M214" s="35" t="str">
        <f t="shared" si="51"/>
        <v>-</v>
      </c>
      <c r="N214" s="27">
        <f t="shared" si="45"/>
        <v>1.9836726906525837</v>
      </c>
      <c r="O214" s="35" t="str">
        <f t="shared" si="52"/>
        <v>-</v>
      </c>
      <c r="P214" s="27">
        <f t="shared" si="46"/>
        <v>2.0521963466261806</v>
      </c>
      <c r="Q214" s="36" t="str">
        <f t="shared" si="53"/>
        <v>-</v>
      </c>
      <c r="R214" s="9">
        <f t="shared" si="47"/>
        <v>2.0521963466261806</v>
      </c>
      <c r="S214" s="117" t="str">
        <f t="shared" si="55"/>
        <v>-</v>
      </c>
      <c r="T214" s="93">
        <f t="shared" si="48"/>
        <v>4.647242608349529</v>
      </c>
      <c r="U214" s="117" t="str">
        <f t="shared" si="55"/>
        <v>-</v>
      </c>
      <c r="V214" s="49">
        <f t="shared" si="49"/>
        <v>14.896271100014456</v>
      </c>
      <c r="W214" s="36" t="str">
        <f t="shared" si="54"/>
        <v>-</v>
      </c>
    </row>
    <row r="215" spans="1:23" ht="12.75">
      <c r="A215" s="2">
        <v>39783</v>
      </c>
      <c r="B215" s="17">
        <v>0.7680555555555556</v>
      </c>
      <c r="C215" s="93">
        <v>3.7835777777777775</v>
      </c>
      <c r="D215" s="28">
        <v>-23.524838888888887</v>
      </c>
      <c r="E215" s="93">
        <v>3.820097222222222</v>
      </c>
      <c r="F215" s="27">
        <v>-23.885266666666666</v>
      </c>
      <c r="G215" s="93">
        <v>3.8721972222222223</v>
      </c>
      <c r="H215" s="27">
        <v>-21.963272222222223</v>
      </c>
      <c r="I215" s="93">
        <f t="shared" si="42"/>
        <v>0.03651944444444455</v>
      </c>
      <c r="J215" s="27">
        <f t="shared" si="43"/>
        <v>0.0886194444444448</v>
      </c>
      <c r="K215" s="28">
        <f t="shared" si="50"/>
        <v>0.05210000000000026</v>
      </c>
      <c r="L215" s="93">
        <f t="shared" si="44"/>
        <v>0.6176422561512651</v>
      </c>
      <c r="M215" s="35" t="str">
        <f t="shared" si="51"/>
        <v>-</v>
      </c>
      <c r="N215" s="27">
        <f t="shared" si="45"/>
        <v>1.9852547109259693</v>
      </c>
      <c r="O215" s="35" t="str">
        <f t="shared" si="52"/>
        <v>-</v>
      </c>
      <c r="P215" s="27">
        <f t="shared" si="46"/>
        <v>2.052331953830264</v>
      </c>
      <c r="Q215" s="36" t="str">
        <f t="shared" si="53"/>
        <v>-</v>
      </c>
      <c r="R215" s="9">
        <f t="shared" si="47"/>
        <v>2.052331953830264</v>
      </c>
      <c r="S215" s="117" t="str">
        <f t="shared" si="55"/>
        <v>-</v>
      </c>
      <c r="T215" s="93">
        <f t="shared" si="48"/>
        <v>4.655228920907499</v>
      </c>
      <c r="U215" s="117" t="str">
        <f t="shared" si="55"/>
        <v>-</v>
      </c>
      <c r="V215" s="49">
        <f t="shared" si="49"/>
        <v>14.947097769759065</v>
      </c>
      <c r="W215" s="36" t="str">
        <f t="shared" si="54"/>
        <v>-</v>
      </c>
    </row>
    <row r="216" spans="1:23" ht="12.75">
      <c r="A216" s="2">
        <v>39783</v>
      </c>
      <c r="B216" s="17">
        <v>0.76875</v>
      </c>
      <c r="C216" s="93">
        <v>3.799822222222222</v>
      </c>
      <c r="D216" s="28">
        <v>-23.52182222222222</v>
      </c>
      <c r="E216" s="93">
        <v>3.8367500000000003</v>
      </c>
      <c r="F216" s="27">
        <v>-23.88512777777778</v>
      </c>
      <c r="G216" s="93">
        <v>3.8889</v>
      </c>
      <c r="H216" s="27">
        <v>-21.96325</v>
      </c>
      <c r="I216" s="93">
        <f t="shared" si="42"/>
        <v>0.036927777777778115</v>
      </c>
      <c r="J216" s="27">
        <f t="shared" si="43"/>
        <v>0.08907777777777781</v>
      </c>
      <c r="K216" s="28">
        <f t="shared" si="50"/>
        <v>0.0521499999999997</v>
      </c>
      <c r="L216" s="93">
        <f t="shared" si="44"/>
        <v>0.6238815324006327</v>
      </c>
      <c r="M216" s="35" t="str">
        <f t="shared" si="51"/>
        <v>-</v>
      </c>
      <c r="N216" s="27">
        <f t="shared" si="45"/>
        <v>1.9868346124874974</v>
      </c>
      <c r="O216" s="35" t="str">
        <f t="shared" si="52"/>
        <v>-</v>
      </c>
      <c r="P216" s="27">
        <f t="shared" si="46"/>
        <v>2.0524651878479623</v>
      </c>
      <c r="Q216" s="36" t="str">
        <f t="shared" si="53"/>
        <v>-</v>
      </c>
      <c r="R216" s="9">
        <f t="shared" si="47"/>
        <v>2.0524651878479623</v>
      </c>
      <c r="S216" s="117" t="str">
        <f t="shared" si="55"/>
        <v>-</v>
      </c>
      <c r="T216" s="93">
        <f t="shared" si="48"/>
        <v>4.663181332736093</v>
      </c>
      <c r="U216" s="117" t="str">
        <f t="shared" si="55"/>
        <v>-</v>
      </c>
      <c r="V216" s="49">
        <f t="shared" si="49"/>
        <v>14.997781413642553</v>
      </c>
      <c r="W216" s="36" t="str">
        <f t="shared" si="54"/>
        <v>-</v>
      </c>
    </row>
    <row r="217" spans="1:23" ht="12.75">
      <c r="A217" s="2">
        <v>39783</v>
      </c>
      <c r="B217" s="17">
        <v>0.7694444444444444</v>
      </c>
      <c r="C217" s="93">
        <v>3.816063888888889</v>
      </c>
      <c r="D217" s="28">
        <v>-23.5188</v>
      </c>
      <c r="E217" s="93">
        <v>3.8534055555555558</v>
      </c>
      <c r="F217" s="27">
        <v>-23.884988888888888</v>
      </c>
      <c r="G217" s="93">
        <v>3.9056027777777778</v>
      </c>
      <c r="H217" s="27">
        <v>-21.963227777777778</v>
      </c>
      <c r="I217" s="93">
        <f t="shared" si="42"/>
        <v>0.03734166666666683</v>
      </c>
      <c r="J217" s="27">
        <f t="shared" si="43"/>
        <v>0.08953888888888883</v>
      </c>
      <c r="K217" s="28">
        <f t="shared" si="50"/>
        <v>0.052197222222222006</v>
      </c>
      <c r="L217" s="93">
        <f t="shared" si="44"/>
        <v>0.6301876395124383</v>
      </c>
      <c r="M217" s="35" t="str">
        <f t="shared" si="51"/>
        <v>-</v>
      </c>
      <c r="N217" s="27">
        <f t="shared" si="45"/>
        <v>1.9884577649023292</v>
      </c>
      <c r="O217" s="35" t="str">
        <f t="shared" si="52"/>
        <v>-</v>
      </c>
      <c r="P217" s="27">
        <f t="shared" si="46"/>
        <v>2.052585172195388</v>
      </c>
      <c r="Q217" s="36" t="str">
        <f t="shared" si="53"/>
        <v>-</v>
      </c>
      <c r="R217" s="9">
        <f t="shared" si="47"/>
        <v>2.052585172195388</v>
      </c>
      <c r="S217" s="117" t="str">
        <f t="shared" si="55"/>
        <v>-</v>
      </c>
      <c r="T217" s="93">
        <f t="shared" si="48"/>
        <v>4.671230576610155</v>
      </c>
      <c r="U217" s="117" t="str">
        <f t="shared" si="55"/>
        <v>-</v>
      </c>
      <c r="V217" s="49">
        <f t="shared" si="49"/>
        <v>15.049208614054013</v>
      </c>
      <c r="W217" s="36" t="str">
        <f t="shared" si="54"/>
        <v>-</v>
      </c>
    </row>
    <row r="218" spans="1:23" ht="12.75">
      <c r="A218" s="2">
        <v>39783</v>
      </c>
      <c r="B218" s="17">
        <v>0.7701388888888889</v>
      </c>
      <c r="C218" s="93">
        <v>3.8323027777777776</v>
      </c>
      <c r="D218" s="28">
        <v>-23.515775</v>
      </c>
      <c r="E218" s="93">
        <v>3.870058333333333</v>
      </c>
      <c r="F218" s="27">
        <v>-23.88485</v>
      </c>
      <c r="G218" s="93">
        <v>3.9223055555555555</v>
      </c>
      <c r="H218" s="27">
        <v>-21.963205555555554</v>
      </c>
      <c r="I218" s="93">
        <f t="shared" si="42"/>
        <v>0.03775555555555554</v>
      </c>
      <c r="J218" s="27">
        <f t="shared" si="43"/>
        <v>0.09000277777777788</v>
      </c>
      <c r="K218" s="28">
        <f t="shared" si="50"/>
        <v>0.052247222222222334</v>
      </c>
      <c r="L218" s="93">
        <f t="shared" si="44"/>
        <v>0.6364969360667182</v>
      </c>
      <c r="M218" s="35" t="str">
        <f t="shared" si="51"/>
        <v>-</v>
      </c>
      <c r="N218" s="27">
        <f t="shared" si="45"/>
        <v>1.9901266193937683</v>
      </c>
      <c r="O218" s="35" t="str">
        <f t="shared" si="52"/>
        <v>-</v>
      </c>
      <c r="P218" s="27">
        <f t="shared" si="46"/>
        <v>2.0527188561106127</v>
      </c>
      <c r="Q218" s="36" t="str">
        <f t="shared" si="53"/>
        <v>-</v>
      </c>
      <c r="R218" s="9">
        <f t="shared" si="47"/>
        <v>2.0527188561106127</v>
      </c>
      <c r="S218" s="117" t="str">
        <f t="shared" si="55"/>
        <v>-</v>
      </c>
      <c r="T218" s="93">
        <f t="shared" si="48"/>
        <v>4.679342411571099</v>
      </c>
      <c r="U218" s="117" t="str">
        <f t="shared" si="55"/>
        <v>-</v>
      </c>
      <c r="V218" s="49">
        <f t="shared" si="49"/>
        <v>15.101149282079664</v>
      </c>
      <c r="W218" s="36" t="str">
        <f t="shared" si="54"/>
        <v>-</v>
      </c>
    </row>
    <row r="219" spans="1:23" ht="12.75">
      <c r="A219" s="2">
        <v>39783</v>
      </c>
      <c r="B219" s="17">
        <v>0.7708333333333334</v>
      </c>
      <c r="C219" s="93">
        <v>3.8485444444444448</v>
      </c>
      <c r="D219" s="28">
        <v>-23.51275</v>
      </c>
      <c r="E219" s="93">
        <v>3.886713888888889</v>
      </c>
      <c r="F219" s="27">
        <v>-23.884708333333332</v>
      </c>
      <c r="G219" s="93">
        <v>3.9390083333333337</v>
      </c>
      <c r="H219" s="27">
        <v>-21.963183333333333</v>
      </c>
      <c r="I219" s="93">
        <f t="shared" si="42"/>
        <v>0.038169444444444256</v>
      </c>
      <c r="J219" s="27">
        <f t="shared" si="43"/>
        <v>0.0904638888888889</v>
      </c>
      <c r="K219" s="28">
        <f t="shared" si="50"/>
        <v>0.05229444444444464</v>
      </c>
      <c r="L219" s="93">
        <f t="shared" si="44"/>
        <v>0.6428061547707392</v>
      </c>
      <c r="M219" s="35" t="str">
        <f t="shared" si="51"/>
        <v>-</v>
      </c>
      <c r="N219" s="27">
        <f t="shared" si="45"/>
        <v>1.9917953141945692</v>
      </c>
      <c r="O219" s="35" t="str">
        <f t="shared" si="52"/>
        <v>-</v>
      </c>
      <c r="P219" s="27">
        <f t="shared" si="46"/>
        <v>2.0528366693661213</v>
      </c>
      <c r="Q219" s="36" t="str">
        <f t="shared" si="53"/>
        <v>-</v>
      </c>
      <c r="R219" s="9">
        <f t="shared" si="47"/>
        <v>2.0528366693661213</v>
      </c>
      <c r="S219" s="117" t="str">
        <f t="shared" si="55"/>
        <v>-</v>
      </c>
      <c r="T219" s="93">
        <f t="shared" si="48"/>
        <v>4.68743813833143</v>
      </c>
      <c r="U219" s="117" t="str">
        <f t="shared" si="55"/>
        <v>-</v>
      </c>
      <c r="V219" s="49">
        <f t="shared" si="49"/>
        <v>15.153075281250635</v>
      </c>
      <c r="W219" s="36" t="str">
        <f t="shared" si="54"/>
        <v>-</v>
      </c>
    </row>
    <row r="220" spans="1:23" ht="12.75">
      <c r="A220" s="2">
        <v>39783</v>
      </c>
      <c r="B220" s="17">
        <v>0.7715277777777777</v>
      </c>
      <c r="C220" s="93">
        <v>3.8647833333333335</v>
      </c>
      <c r="D220" s="28">
        <v>-23.509719444444446</v>
      </c>
      <c r="E220" s="93">
        <v>3.9033666666666664</v>
      </c>
      <c r="F220" s="27">
        <v>-23.884569444444445</v>
      </c>
      <c r="G220" s="93">
        <v>3.9557111111111114</v>
      </c>
      <c r="H220" s="27">
        <v>-21.96316111111111</v>
      </c>
      <c r="I220" s="93">
        <f t="shared" si="42"/>
        <v>0.03858333333333297</v>
      </c>
      <c r="J220" s="27">
        <f t="shared" si="43"/>
        <v>0.09092777777777794</v>
      </c>
      <c r="K220" s="28">
        <f t="shared" si="50"/>
        <v>0.05234444444444497</v>
      </c>
      <c r="L220" s="93">
        <f t="shared" si="44"/>
        <v>0.6491216809753017</v>
      </c>
      <c r="M220" s="35" t="str">
        <f t="shared" si="51"/>
        <v>-</v>
      </c>
      <c r="N220" s="27">
        <f t="shared" si="45"/>
        <v>1.9935076790329063</v>
      </c>
      <c r="O220" s="35" t="str">
        <f t="shared" si="52"/>
        <v>-</v>
      </c>
      <c r="P220" s="27">
        <f t="shared" si="46"/>
        <v>2.052970803346283</v>
      </c>
      <c r="Q220" s="36" t="str">
        <f t="shared" si="53"/>
        <v>-</v>
      </c>
      <c r="R220" s="9">
        <f t="shared" si="47"/>
        <v>2.052970803346283</v>
      </c>
      <c r="S220" s="117" t="str">
        <f t="shared" si="55"/>
        <v>-</v>
      </c>
      <c r="T220" s="93">
        <f t="shared" si="48"/>
        <v>4.6956001633544915</v>
      </c>
      <c r="U220" s="117" t="str">
        <f t="shared" si="55"/>
        <v>-</v>
      </c>
      <c r="V220" s="49">
        <f t="shared" si="49"/>
        <v>15.205533705569321</v>
      </c>
      <c r="W220" s="36" t="str">
        <f t="shared" si="54"/>
        <v>-</v>
      </c>
    </row>
    <row r="221" spans="1:23" ht="12.75">
      <c r="A221" s="2">
        <v>39783</v>
      </c>
      <c r="B221" s="17">
        <v>0.7722222222222223</v>
      </c>
      <c r="C221" s="93">
        <v>3.881022222222222</v>
      </c>
      <c r="D221" s="28">
        <v>-23.50668888888889</v>
      </c>
      <c r="E221" s="93">
        <v>3.920022222222222</v>
      </c>
      <c r="F221" s="27">
        <v>-23.884430555555554</v>
      </c>
      <c r="G221" s="93">
        <v>3.972411111111111</v>
      </c>
      <c r="H221" s="27">
        <v>-21.96313888888889</v>
      </c>
      <c r="I221" s="93">
        <f t="shared" si="42"/>
        <v>0.0389999999999997</v>
      </c>
      <c r="J221" s="27">
        <f t="shared" si="43"/>
        <v>0.09138888888888896</v>
      </c>
      <c r="K221" s="28">
        <f t="shared" si="50"/>
        <v>0.05238888888888926</v>
      </c>
      <c r="L221" s="93">
        <f t="shared" si="44"/>
        <v>0.6554698197176733</v>
      </c>
      <c r="M221" s="35" t="str">
        <f t="shared" si="51"/>
        <v>-</v>
      </c>
      <c r="N221" s="27">
        <f t="shared" si="45"/>
        <v>1.995219582988031</v>
      </c>
      <c r="O221" s="35" t="str">
        <f t="shared" si="52"/>
        <v>-</v>
      </c>
      <c r="P221" s="27">
        <f t="shared" si="46"/>
        <v>2.0530781135594225</v>
      </c>
      <c r="Q221" s="36" t="str">
        <f t="shared" si="53"/>
        <v>-</v>
      </c>
      <c r="R221" s="9">
        <f t="shared" si="47"/>
        <v>2.0530781135594225</v>
      </c>
      <c r="S221" s="117" t="str">
        <f t="shared" si="55"/>
        <v>-</v>
      </c>
      <c r="T221" s="93">
        <f t="shared" si="48"/>
        <v>4.703767516265127</v>
      </c>
      <c r="U221" s="117" t="str">
        <f t="shared" si="55"/>
        <v>-</v>
      </c>
      <c r="V221" s="49">
        <f t="shared" si="49"/>
        <v>15.25812053635621</v>
      </c>
      <c r="W221" s="36" t="str">
        <f t="shared" si="54"/>
        <v>-</v>
      </c>
    </row>
    <row r="222" spans="1:23" ht="12.75">
      <c r="A222" s="2">
        <v>39783</v>
      </c>
      <c r="B222" s="17">
        <v>0.7729166666666667</v>
      </c>
      <c r="C222" s="93">
        <v>3.8972583333333333</v>
      </c>
      <c r="D222" s="28">
        <v>-23.503652777777777</v>
      </c>
      <c r="E222" s="93">
        <v>3.936675</v>
      </c>
      <c r="F222" s="27">
        <v>-23.884291666666666</v>
      </c>
      <c r="G222" s="93">
        <v>3.989113888888889</v>
      </c>
      <c r="H222" s="27">
        <v>-21.963113888888888</v>
      </c>
      <c r="I222" s="93">
        <f t="shared" si="42"/>
        <v>0.03941666666666688</v>
      </c>
      <c r="J222" s="27">
        <f t="shared" si="43"/>
        <v>0.09185555555555558</v>
      </c>
      <c r="K222" s="28">
        <f t="shared" si="50"/>
        <v>0.0524388888888887</v>
      </c>
      <c r="L222" s="93">
        <f t="shared" si="44"/>
        <v>0.6618226198879452</v>
      </c>
      <c r="M222" s="35" t="str">
        <f t="shared" si="51"/>
        <v>-</v>
      </c>
      <c r="N222" s="27">
        <f t="shared" si="45"/>
        <v>1.9970018951034678</v>
      </c>
      <c r="O222" s="35" t="str">
        <f t="shared" si="52"/>
        <v>-</v>
      </c>
      <c r="P222" s="27">
        <f t="shared" si="46"/>
        <v>2.0532152867806945</v>
      </c>
      <c r="Q222" s="36" t="str">
        <f t="shared" si="53"/>
        <v>-</v>
      </c>
      <c r="R222" s="9">
        <f t="shared" si="47"/>
        <v>2.0532152867806945</v>
      </c>
      <c r="S222" s="117" t="str">
        <f t="shared" si="55"/>
        <v>-</v>
      </c>
      <c r="T222" s="93">
        <f t="shared" si="48"/>
        <v>4.712039801772107</v>
      </c>
      <c r="U222" s="117" t="str">
        <f t="shared" si="55"/>
        <v>-</v>
      </c>
      <c r="V222" s="49">
        <f t="shared" si="49"/>
        <v>15.311513289185624</v>
      </c>
      <c r="W222" s="36" t="str">
        <f t="shared" si="54"/>
        <v>-</v>
      </c>
    </row>
    <row r="223" spans="1:23" ht="12.75">
      <c r="A223" s="2">
        <v>39783</v>
      </c>
      <c r="B223" s="17">
        <v>0.7736111111111111</v>
      </c>
      <c r="C223" s="93">
        <v>3.913497222222222</v>
      </c>
      <c r="D223" s="28">
        <v>-23.500616666666666</v>
      </c>
      <c r="E223" s="93">
        <v>3.953327777777778</v>
      </c>
      <c r="F223" s="27">
        <v>-23.88415277777778</v>
      </c>
      <c r="G223" s="93">
        <v>4.005816666666667</v>
      </c>
      <c r="H223" s="27">
        <v>-21.963091666666667</v>
      </c>
      <c r="I223" s="93">
        <f t="shared" si="42"/>
        <v>0.039830555555556035</v>
      </c>
      <c r="J223" s="27">
        <f t="shared" si="43"/>
        <v>0.09231944444444506</v>
      </c>
      <c r="K223" s="28">
        <f t="shared" si="50"/>
        <v>0.05248888888888903</v>
      </c>
      <c r="L223" s="93">
        <f t="shared" si="44"/>
        <v>0.6681455838247063</v>
      </c>
      <c r="M223" s="35" t="str">
        <f t="shared" si="51"/>
        <v>-</v>
      </c>
      <c r="N223" s="27">
        <f t="shared" si="45"/>
        <v>1.998781491558064</v>
      </c>
      <c r="O223" s="35" t="str">
        <f t="shared" si="52"/>
        <v>-</v>
      </c>
      <c r="P223" s="27">
        <f t="shared" si="46"/>
        <v>2.0533500887075804</v>
      </c>
      <c r="Q223" s="36" t="str">
        <f t="shared" si="53"/>
        <v>-</v>
      </c>
      <c r="R223" s="9">
        <f t="shared" si="47"/>
        <v>2.0533500887075804</v>
      </c>
      <c r="S223" s="117" t="str">
        <f t="shared" si="55"/>
        <v>-</v>
      </c>
      <c r="T223" s="93">
        <f t="shared" si="48"/>
        <v>4.720277164090351</v>
      </c>
      <c r="U223" s="117" t="str">
        <f t="shared" si="55"/>
        <v>-</v>
      </c>
      <c r="V223" s="49">
        <f t="shared" si="49"/>
        <v>15.364760013801313</v>
      </c>
      <c r="W223" s="36" t="str">
        <f t="shared" si="54"/>
        <v>-</v>
      </c>
    </row>
    <row r="224" spans="1:23" ht="12.75">
      <c r="A224" s="2">
        <v>39783</v>
      </c>
      <c r="B224" s="17">
        <v>0.7743055555555555</v>
      </c>
      <c r="C224" s="93">
        <v>3.929733333333333</v>
      </c>
      <c r="D224" s="28">
        <v>-23.497577777777778</v>
      </c>
      <c r="E224" s="93">
        <v>3.9699833333333334</v>
      </c>
      <c r="F224" s="27">
        <v>-23.884013888888887</v>
      </c>
      <c r="G224" s="93">
        <v>4.022519444444445</v>
      </c>
      <c r="H224" s="27">
        <v>-21.963069444444443</v>
      </c>
      <c r="I224" s="93">
        <f t="shared" si="42"/>
        <v>0.04025000000000034</v>
      </c>
      <c r="J224" s="27">
        <f t="shared" si="43"/>
        <v>0.09278611111111168</v>
      </c>
      <c r="K224" s="28">
        <f t="shared" si="50"/>
        <v>0.05253611111111134</v>
      </c>
      <c r="L224" s="93">
        <f t="shared" si="44"/>
        <v>0.6745339994334525</v>
      </c>
      <c r="M224" s="35" t="str">
        <f t="shared" si="51"/>
        <v>-</v>
      </c>
      <c r="N224" s="27">
        <f t="shared" si="45"/>
        <v>2.0006073506574245</v>
      </c>
      <c r="O224" s="35" t="str">
        <f t="shared" si="52"/>
        <v>-</v>
      </c>
      <c r="P224" s="27">
        <f t="shared" si="46"/>
        <v>2.0534715588878543</v>
      </c>
      <c r="Q224" s="36" t="str">
        <f t="shared" si="53"/>
        <v>-</v>
      </c>
      <c r="R224" s="9">
        <f t="shared" si="47"/>
        <v>2.0534715588878543</v>
      </c>
      <c r="S224" s="117" t="str">
        <f t="shared" si="55"/>
        <v>-</v>
      </c>
      <c r="T224" s="93">
        <f t="shared" si="48"/>
        <v>4.728612908978731</v>
      </c>
      <c r="U224" s="117" t="str">
        <f t="shared" si="55"/>
        <v>-</v>
      </c>
      <c r="V224" s="49">
        <f t="shared" si="49"/>
        <v>15.41877775437823</v>
      </c>
      <c r="W224" s="36" t="str">
        <f t="shared" si="54"/>
        <v>-</v>
      </c>
    </row>
    <row r="225" spans="1:23" ht="12.75">
      <c r="A225" s="2">
        <v>39783</v>
      </c>
      <c r="B225" s="17">
        <v>0.775</v>
      </c>
      <c r="C225" s="93">
        <v>3.9459694444444446</v>
      </c>
      <c r="D225" s="28">
        <v>-23.494533333333333</v>
      </c>
      <c r="E225" s="93">
        <v>3.9866361111111113</v>
      </c>
      <c r="F225" s="27">
        <v>-23.883872222222223</v>
      </c>
      <c r="G225" s="93">
        <v>4.0392222222222225</v>
      </c>
      <c r="H225" s="27">
        <v>-21.963047222222222</v>
      </c>
      <c r="I225" s="93">
        <f t="shared" si="42"/>
        <v>0.04066666666666663</v>
      </c>
      <c r="J225" s="27">
        <f t="shared" si="43"/>
        <v>0.09325277777777785</v>
      </c>
      <c r="K225" s="28">
        <f t="shared" si="50"/>
        <v>0.05258611111111122</v>
      </c>
      <c r="L225" s="93">
        <f t="shared" si="44"/>
        <v>0.6808941046360192</v>
      </c>
      <c r="M225" s="35" t="str">
        <f t="shared" si="51"/>
        <v>-</v>
      </c>
      <c r="N225" s="27">
        <f t="shared" si="45"/>
        <v>2.0024528591002393</v>
      </c>
      <c r="O225" s="35" t="str">
        <f t="shared" si="52"/>
        <v>-</v>
      </c>
      <c r="P225" s="27">
        <f t="shared" si="46"/>
        <v>2.053604214647736</v>
      </c>
      <c r="Q225" s="36" t="str">
        <f t="shared" si="53"/>
        <v>-</v>
      </c>
      <c r="R225" s="9">
        <f t="shared" si="47"/>
        <v>2.053604214647736</v>
      </c>
      <c r="S225" s="117" t="str">
        <f t="shared" si="55"/>
        <v>-</v>
      </c>
      <c r="T225" s="93">
        <f t="shared" si="48"/>
        <v>4.736951178383995</v>
      </c>
      <c r="U225" s="117" t="str">
        <f t="shared" si="55"/>
        <v>-</v>
      </c>
      <c r="V225" s="49">
        <f t="shared" si="49"/>
        <v>15.47290651477077</v>
      </c>
      <c r="W225" s="36" t="str">
        <f t="shared" si="54"/>
        <v>-</v>
      </c>
    </row>
    <row r="226" spans="1:23" ht="12.75">
      <c r="A226" s="2">
        <v>39783</v>
      </c>
      <c r="B226" s="17">
        <v>0.7756944444444445</v>
      </c>
      <c r="C226" s="93">
        <v>3.9622027777777777</v>
      </c>
      <c r="D226" s="28">
        <v>-23.491488888888888</v>
      </c>
      <c r="E226" s="93">
        <v>4.003291666666667</v>
      </c>
      <c r="F226" s="27">
        <v>-23.883733333333332</v>
      </c>
      <c r="G226" s="93">
        <v>4.055925</v>
      </c>
      <c r="H226" s="27">
        <v>-21.963025</v>
      </c>
      <c r="I226" s="93">
        <f t="shared" si="42"/>
        <v>0.04108888888888895</v>
      </c>
      <c r="J226" s="27">
        <f t="shared" si="43"/>
        <v>0.09372222222222248</v>
      </c>
      <c r="K226" s="28">
        <f t="shared" si="50"/>
        <v>0.05263333333333353</v>
      </c>
      <c r="L226" s="93">
        <f t="shared" si="44"/>
        <v>0.6873197440982406</v>
      </c>
      <c r="M226" s="35" t="str">
        <f t="shared" si="51"/>
        <v>-</v>
      </c>
      <c r="N226" s="27">
        <f t="shared" si="45"/>
        <v>2.0043470685914127</v>
      </c>
      <c r="O226" s="35" t="str">
        <f t="shared" si="52"/>
        <v>-</v>
      </c>
      <c r="P226" s="27">
        <f t="shared" si="46"/>
        <v>2.053726110949541</v>
      </c>
      <c r="Q226" s="36" t="str">
        <f t="shared" si="53"/>
        <v>-</v>
      </c>
      <c r="R226" s="9">
        <f t="shared" si="47"/>
        <v>2.053726110949541</v>
      </c>
      <c r="S226" s="117" t="str">
        <f t="shared" si="55"/>
        <v>-</v>
      </c>
      <c r="T226" s="93">
        <f t="shared" si="48"/>
        <v>4.745392923639194</v>
      </c>
      <c r="U226" s="117" t="str">
        <f t="shared" si="55"/>
        <v>-</v>
      </c>
      <c r="V226" s="49">
        <f t="shared" si="49"/>
        <v>15.52784394331438</v>
      </c>
      <c r="W226" s="36" t="str">
        <f t="shared" si="54"/>
        <v>-</v>
      </c>
    </row>
    <row r="227" spans="1:23" ht="12.75">
      <c r="A227" s="2">
        <v>39783</v>
      </c>
      <c r="B227" s="17">
        <v>0.7763888888888889</v>
      </c>
      <c r="C227" s="93">
        <v>3.978438888888889</v>
      </c>
      <c r="D227" s="28">
        <v>-23.488441666666667</v>
      </c>
      <c r="E227" s="93">
        <v>4.0199444444444445</v>
      </c>
      <c r="F227" s="27">
        <v>-23.883594444444444</v>
      </c>
      <c r="G227" s="93">
        <v>4.072627777777778</v>
      </c>
      <c r="H227" s="27">
        <v>-21.963002777777778</v>
      </c>
      <c r="I227" s="93">
        <f t="shared" si="42"/>
        <v>0.041505555555555684</v>
      </c>
      <c r="J227" s="27">
        <f t="shared" si="43"/>
        <v>0.0941888888888891</v>
      </c>
      <c r="K227" s="28">
        <f t="shared" si="50"/>
        <v>0.052683333333333415</v>
      </c>
      <c r="L227" s="93">
        <f t="shared" si="44"/>
        <v>0.6936856156910998</v>
      </c>
      <c r="M227" s="35" t="str">
        <f t="shared" si="51"/>
        <v>-</v>
      </c>
      <c r="N227" s="27">
        <f t="shared" si="45"/>
        <v>2.006238191918053</v>
      </c>
      <c r="O227" s="35" t="str">
        <f t="shared" si="52"/>
        <v>-</v>
      </c>
      <c r="P227" s="27">
        <f t="shared" si="46"/>
        <v>2.053861811684577</v>
      </c>
      <c r="Q227" s="36" t="str">
        <f t="shared" si="53"/>
        <v>-</v>
      </c>
      <c r="R227" s="9">
        <f t="shared" si="47"/>
        <v>2.053861811684577</v>
      </c>
      <c r="S227" s="117" t="str">
        <f t="shared" si="55"/>
        <v>-</v>
      </c>
      <c r="T227" s="93">
        <f t="shared" si="48"/>
        <v>4.75378561929373</v>
      </c>
      <c r="U227" s="117" t="str">
        <f t="shared" si="55"/>
        <v>-</v>
      </c>
      <c r="V227" s="49">
        <f t="shared" si="49"/>
        <v>15.58253395052197</v>
      </c>
      <c r="W227" s="36" t="str">
        <f t="shared" si="54"/>
        <v>-</v>
      </c>
    </row>
    <row r="228" spans="1:23" ht="12.75">
      <c r="A228" s="2">
        <v>39783</v>
      </c>
      <c r="B228" s="17">
        <v>0.7770833333333332</v>
      </c>
      <c r="C228" s="93">
        <v>3.9946722222222224</v>
      </c>
      <c r="D228" s="28">
        <v>-23.48539166666667</v>
      </c>
      <c r="E228" s="93">
        <v>4.0366</v>
      </c>
      <c r="F228" s="27">
        <v>-23.883455555555557</v>
      </c>
      <c r="G228" s="93">
        <v>4.089327777777777</v>
      </c>
      <c r="H228" s="27">
        <v>-21.962977777777777</v>
      </c>
      <c r="I228" s="93">
        <f t="shared" si="42"/>
        <v>0.041927777777777564</v>
      </c>
      <c r="J228" s="27">
        <f t="shared" si="43"/>
        <v>0.09465555555555483</v>
      </c>
      <c r="K228" s="28">
        <f t="shared" si="50"/>
        <v>0.05272777777777726</v>
      </c>
      <c r="L228" s="93">
        <f t="shared" si="44"/>
        <v>0.7001170637513044</v>
      </c>
      <c r="M228" s="35" t="str">
        <f t="shared" si="51"/>
        <v>-</v>
      </c>
      <c r="N228" s="27">
        <f t="shared" si="45"/>
        <v>2.0081530548994544</v>
      </c>
      <c r="O228" s="35" t="str">
        <f t="shared" si="52"/>
        <v>-</v>
      </c>
      <c r="P228" s="27">
        <f t="shared" si="46"/>
        <v>2.0539731247901925</v>
      </c>
      <c r="Q228" s="36" t="str">
        <f t="shared" si="53"/>
        <v>-</v>
      </c>
      <c r="R228" s="9">
        <f t="shared" si="47"/>
        <v>2.0539731247901925</v>
      </c>
      <c r="S228" s="117" t="str">
        <f t="shared" si="55"/>
        <v>-</v>
      </c>
      <c r="T228" s="93">
        <f t="shared" si="48"/>
        <v>4.762243243440951</v>
      </c>
      <c r="U228" s="117" t="str">
        <f t="shared" si="55"/>
        <v>-</v>
      </c>
      <c r="V228" s="49">
        <f t="shared" si="49"/>
        <v>15.637766488906314</v>
      </c>
      <c r="W228" s="36" t="str">
        <f t="shared" si="54"/>
        <v>-</v>
      </c>
    </row>
    <row r="229" spans="1:23" ht="12.75">
      <c r="A229" s="2">
        <v>39783</v>
      </c>
      <c r="B229" s="17">
        <v>0.7777777777777778</v>
      </c>
      <c r="C229" s="93">
        <v>4.0109055555555555</v>
      </c>
      <c r="D229" s="28">
        <v>-23.482338888888886</v>
      </c>
      <c r="E229" s="93">
        <v>4.053252777777778</v>
      </c>
      <c r="F229" s="27">
        <v>-23.88331388888889</v>
      </c>
      <c r="G229" s="93">
        <v>4.106030555555555</v>
      </c>
      <c r="H229" s="27">
        <v>-21.962955555555556</v>
      </c>
      <c r="I229" s="93">
        <f t="shared" si="42"/>
        <v>0.042347222222222314</v>
      </c>
      <c r="J229" s="27">
        <f t="shared" si="43"/>
        <v>0.09512499999999946</v>
      </c>
      <c r="K229" s="28">
        <f t="shared" si="50"/>
        <v>0.052777777777777146</v>
      </c>
      <c r="L229" s="93">
        <f t="shared" si="44"/>
        <v>0.7065183947260126</v>
      </c>
      <c r="M229" s="35" t="str">
        <f t="shared" si="51"/>
        <v>-</v>
      </c>
      <c r="N229" s="27">
        <f t="shared" si="45"/>
        <v>2.0101125361639642</v>
      </c>
      <c r="O229" s="35" t="str">
        <f t="shared" si="52"/>
        <v>-</v>
      </c>
      <c r="P229" s="27">
        <f t="shared" si="46"/>
        <v>2.0541066679670044</v>
      </c>
      <c r="Q229" s="36" t="str">
        <f t="shared" si="53"/>
        <v>-</v>
      </c>
      <c r="R229" s="9">
        <f t="shared" si="47"/>
        <v>2.0541066679670044</v>
      </c>
      <c r="S229" s="117" t="str">
        <f t="shared" si="55"/>
        <v>-</v>
      </c>
      <c r="T229" s="93">
        <f t="shared" si="48"/>
        <v>4.770737598856981</v>
      </c>
      <c r="U229" s="117" t="str">
        <f t="shared" si="55"/>
        <v>-</v>
      </c>
      <c r="V229" s="49">
        <f t="shared" si="49"/>
        <v>15.693358919741954</v>
      </c>
      <c r="W229" s="36" t="str">
        <f t="shared" si="54"/>
        <v>-</v>
      </c>
    </row>
    <row r="230" spans="1:23" ht="12.75">
      <c r="A230" s="2">
        <v>39783</v>
      </c>
      <c r="B230" s="17">
        <v>0.7784722222222222</v>
      </c>
      <c r="C230" s="93">
        <v>4.027136111111111</v>
      </c>
      <c r="D230" s="28">
        <v>-23.47928333333333</v>
      </c>
      <c r="E230" s="93">
        <v>4.069905555555556</v>
      </c>
      <c r="F230" s="27">
        <v>-23.883175</v>
      </c>
      <c r="G230" s="93">
        <v>4.122733333333333</v>
      </c>
      <c r="H230" s="27">
        <v>-21.962933333333332</v>
      </c>
      <c r="I230" s="93">
        <f t="shared" si="42"/>
        <v>0.04276944444444464</v>
      </c>
      <c r="J230" s="27">
        <f t="shared" si="43"/>
        <v>0.09559722222222167</v>
      </c>
      <c r="K230" s="28">
        <f t="shared" si="50"/>
        <v>0.05282777777777703</v>
      </c>
      <c r="L230" s="93">
        <f t="shared" si="44"/>
        <v>0.7129555210007837</v>
      </c>
      <c r="M230" s="35" t="str">
        <f t="shared" si="51"/>
        <v>-</v>
      </c>
      <c r="N230" s="27">
        <f t="shared" si="45"/>
        <v>2.0121190077580056</v>
      </c>
      <c r="O230" s="35" t="str">
        <f t="shared" si="52"/>
        <v>-</v>
      </c>
      <c r="P230" s="27">
        <f t="shared" si="46"/>
        <v>2.054243036121263</v>
      </c>
      <c r="Q230" s="36" t="str">
        <f t="shared" si="53"/>
        <v>-</v>
      </c>
      <c r="R230" s="9">
        <f t="shared" si="47"/>
        <v>2.054243036121263</v>
      </c>
      <c r="S230" s="117" t="str">
        <f t="shared" si="55"/>
        <v>-</v>
      </c>
      <c r="T230" s="93">
        <f t="shared" si="48"/>
        <v>4.779317564880053</v>
      </c>
      <c r="U230" s="117" t="str">
        <f t="shared" si="55"/>
        <v>-</v>
      </c>
      <c r="V230" s="49">
        <f t="shared" si="49"/>
        <v>15.749640170330633</v>
      </c>
      <c r="W230" s="36" t="str">
        <f t="shared" si="54"/>
        <v>-</v>
      </c>
    </row>
    <row r="231" spans="1:23" ht="12.75">
      <c r="A231" s="2">
        <v>39783</v>
      </c>
      <c r="B231" s="17">
        <v>0.7791666666666667</v>
      </c>
      <c r="C231" s="93">
        <v>4.043369444444444</v>
      </c>
      <c r="D231" s="28">
        <v>-23.476227777777776</v>
      </c>
      <c r="E231" s="93">
        <v>4.086561111111111</v>
      </c>
      <c r="F231" s="27">
        <v>-23.88303611111111</v>
      </c>
      <c r="G231" s="93">
        <v>4.139436111111111</v>
      </c>
      <c r="H231" s="27">
        <v>-21.96291111111111</v>
      </c>
      <c r="I231" s="93">
        <f t="shared" si="42"/>
        <v>0.04319166666666696</v>
      </c>
      <c r="J231" s="27">
        <f t="shared" si="43"/>
        <v>0.09606666666666719</v>
      </c>
      <c r="K231" s="28">
        <f t="shared" si="50"/>
        <v>0.05287500000000023</v>
      </c>
      <c r="L231" s="93">
        <f t="shared" si="44"/>
        <v>0.7193938647135563</v>
      </c>
      <c r="M231" s="35" t="str">
        <f t="shared" si="51"/>
        <v>-</v>
      </c>
      <c r="N231" s="27">
        <f t="shared" si="45"/>
        <v>2.0141240744143807</v>
      </c>
      <c r="O231" s="35" t="str">
        <f t="shared" si="52"/>
        <v>-</v>
      </c>
      <c r="P231" s="27">
        <f t="shared" si="46"/>
        <v>2.054365990571919</v>
      </c>
      <c r="Q231" s="36" t="str">
        <f t="shared" si="53"/>
        <v>-</v>
      </c>
      <c r="R231" s="9">
        <f t="shared" si="47"/>
        <v>2.054365990571919</v>
      </c>
      <c r="S231" s="117" t="str">
        <f t="shared" si="55"/>
        <v>-</v>
      </c>
      <c r="T231" s="93">
        <f t="shared" si="48"/>
        <v>4.787883929699856</v>
      </c>
      <c r="U231" s="117" t="str">
        <f t="shared" si="55"/>
        <v>-</v>
      </c>
      <c r="V231" s="49">
        <f t="shared" si="49"/>
        <v>15.805926033603752</v>
      </c>
      <c r="W231" s="36" t="str">
        <f t="shared" si="54"/>
        <v>-</v>
      </c>
    </row>
    <row r="232" spans="1:23" ht="12.75">
      <c r="A232" s="2">
        <v>39783</v>
      </c>
      <c r="B232" s="17">
        <v>0.779861111111111</v>
      </c>
      <c r="C232" s="93">
        <v>4.0596</v>
      </c>
      <c r="D232" s="28">
        <v>-23.473166666666664</v>
      </c>
      <c r="E232" s="93">
        <v>4.103213888888889</v>
      </c>
      <c r="F232" s="27">
        <v>-23.882897222222223</v>
      </c>
      <c r="G232" s="93">
        <v>4.156138888888889</v>
      </c>
      <c r="H232" s="27">
        <v>-21.962888888888887</v>
      </c>
      <c r="I232" s="93">
        <f t="shared" si="42"/>
        <v>0.043613888888889285</v>
      </c>
      <c r="J232" s="27">
        <f t="shared" si="43"/>
        <v>0.0965388888888894</v>
      </c>
      <c r="K232" s="28">
        <f t="shared" si="50"/>
        <v>0.05292500000000011</v>
      </c>
      <c r="L232" s="93">
        <f t="shared" si="44"/>
        <v>0.7258365433501771</v>
      </c>
      <c r="M232" s="35" t="str">
        <f t="shared" si="51"/>
        <v>-</v>
      </c>
      <c r="N232" s="27">
        <f t="shared" si="45"/>
        <v>2.0161741449140864</v>
      </c>
      <c r="O232" s="35" t="str">
        <f t="shared" si="52"/>
        <v>-</v>
      </c>
      <c r="P232" s="27">
        <f t="shared" si="46"/>
        <v>2.054502807463933</v>
      </c>
      <c r="Q232" s="36" t="str">
        <f t="shared" si="53"/>
        <v>-</v>
      </c>
      <c r="R232" s="9">
        <f t="shared" si="47"/>
        <v>2.054502807463933</v>
      </c>
      <c r="S232" s="117" t="str">
        <f t="shared" si="55"/>
        <v>-</v>
      </c>
      <c r="T232" s="93">
        <f t="shared" si="48"/>
        <v>4.796513495728196</v>
      </c>
      <c r="U232" s="117" t="str">
        <f t="shared" si="55"/>
        <v>-</v>
      </c>
      <c r="V232" s="49">
        <f t="shared" si="49"/>
        <v>15.862750081078826</v>
      </c>
      <c r="W232" s="36" t="str">
        <f t="shared" si="54"/>
        <v>-</v>
      </c>
    </row>
    <row r="233" spans="1:23" ht="12.75">
      <c r="A233" s="2">
        <v>39783</v>
      </c>
      <c r="B233" s="17">
        <v>0.7805555555555556</v>
      </c>
      <c r="C233" s="93">
        <v>4.075830555555555</v>
      </c>
      <c r="D233" s="28">
        <v>-23.470102777777775</v>
      </c>
      <c r="E233" s="93">
        <v>4.119869444444444</v>
      </c>
      <c r="F233" s="27">
        <v>-23.882755555555555</v>
      </c>
      <c r="G233" s="93">
        <v>4.172841666666667</v>
      </c>
      <c r="H233" s="27">
        <v>-21.962866666666667</v>
      </c>
      <c r="I233" s="93">
        <f t="shared" si="42"/>
        <v>0.04403888888888918</v>
      </c>
      <c r="J233" s="27">
        <f t="shared" si="43"/>
        <v>0.0970111111111116</v>
      </c>
      <c r="K233" s="28">
        <f t="shared" si="50"/>
        <v>0.05297222222222242</v>
      </c>
      <c r="L233" s="93">
        <f t="shared" si="44"/>
        <v>0.7323119061458387</v>
      </c>
      <c r="M233" s="35" t="str">
        <f t="shared" si="51"/>
        <v>-</v>
      </c>
      <c r="N233" s="27">
        <f t="shared" si="45"/>
        <v>2.0182459899975753</v>
      </c>
      <c r="O233" s="35" t="str">
        <f t="shared" si="52"/>
        <v>-</v>
      </c>
      <c r="P233" s="27">
        <f t="shared" si="46"/>
        <v>2.054623594281665</v>
      </c>
      <c r="Q233" s="36" t="str">
        <f t="shared" si="53"/>
        <v>-</v>
      </c>
      <c r="R233" s="9">
        <f t="shared" si="47"/>
        <v>2.054623594281665</v>
      </c>
      <c r="S233" s="117" t="str">
        <f t="shared" si="55"/>
        <v>-</v>
      </c>
      <c r="T233" s="93">
        <f t="shared" si="48"/>
        <v>4.805181490425079</v>
      </c>
      <c r="U233" s="117" t="str">
        <f t="shared" si="55"/>
        <v>-</v>
      </c>
      <c r="V233" s="49">
        <f t="shared" si="49"/>
        <v>15.919947472901413</v>
      </c>
      <c r="W233" s="36" t="str">
        <f t="shared" si="54"/>
        <v>-</v>
      </c>
    </row>
    <row r="234" spans="1:23" ht="12.75">
      <c r="A234" s="2">
        <v>39783</v>
      </c>
      <c r="B234" s="17">
        <v>0.78125</v>
      </c>
      <c r="C234" s="93">
        <v>4.092058333333333</v>
      </c>
      <c r="D234" s="28">
        <v>-23.467038888888887</v>
      </c>
      <c r="E234" s="93">
        <v>4.136522222222222</v>
      </c>
      <c r="F234" s="27">
        <v>-23.882616666666667</v>
      </c>
      <c r="G234" s="93">
        <v>4.1895444444444445</v>
      </c>
      <c r="H234" s="27">
        <v>-21.962841666666666</v>
      </c>
      <c r="I234" s="93">
        <f t="shared" si="42"/>
        <v>0.04446388888888908</v>
      </c>
      <c r="J234" s="27">
        <f t="shared" si="43"/>
        <v>0.09748611111111138</v>
      </c>
      <c r="K234" s="28">
        <f t="shared" si="50"/>
        <v>0.053022222222222304</v>
      </c>
      <c r="L234" s="93">
        <f t="shared" si="44"/>
        <v>0.7387900005332814</v>
      </c>
      <c r="M234" s="35" t="str">
        <f t="shared" si="51"/>
        <v>-</v>
      </c>
      <c r="N234" s="27">
        <f t="shared" si="45"/>
        <v>2.0203693505380635</v>
      </c>
      <c r="O234" s="35" t="str">
        <f t="shared" si="52"/>
        <v>-</v>
      </c>
      <c r="P234" s="27">
        <f t="shared" si="46"/>
        <v>2.0547634579926517</v>
      </c>
      <c r="Q234" s="36" t="str">
        <f t="shared" si="53"/>
        <v>-</v>
      </c>
      <c r="R234" s="9">
        <f t="shared" si="47"/>
        <v>2.0547634579926517</v>
      </c>
      <c r="S234" s="117" t="str">
        <f t="shared" si="55"/>
        <v>-</v>
      </c>
      <c r="T234" s="93">
        <f t="shared" si="48"/>
        <v>4.813922809063996</v>
      </c>
      <c r="U234" s="117" t="str">
        <f t="shared" si="55"/>
        <v>-</v>
      </c>
      <c r="V234" s="49">
        <f t="shared" si="49"/>
        <v>15.97775807614919</v>
      </c>
      <c r="W234" s="36" t="str">
        <f t="shared" si="54"/>
        <v>-</v>
      </c>
    </row>
    <row r="235" spans="1:23" ht="12.75">
      <c r="A235" s="2">
        <v>39783</v>
      </c>
      <c r="B235" s="17">
        <v>0.7819444444444444</v>
      </c>
      <c r="C235" s="93">
        <v>4.108288888888889</v>
      </c>
      <c r="D235" s="28">
        <v>-23.46397222222222</v>
      </c>
      <c r="E235" s="93">
        <v>4.153175</v>
      </c>
      <c r="F235" s="27">
        <v>-23.88247777777778</v>
      </c>
      <c r="G235" s="93">
        <v>4.206244444444445</v>
      </c>
      <c r="H235" s="27">
        <v>-21.962819444444445</v>
      </c>
      <c r="I235" s="93">
        <f t="shared" si="42"/>
        <v>0.044886111111111404</v>
      </c>
      <c r="J235" s="27">
        <f t="shared" si="43"/>
        <v>0.09795555555555602</v>
      </c>
      <c r="K235" s="28">
        <f t="shared" si="50"/>
        <v>0.05306944444444461</v>
      </c>
      <c r="L235" s="93">
        <f t="shared" si="44"/>
        <v>0.7452392267316753</v>
      </c>
      <c r="M235" s="35" t="str">
        <f t="shared" si="51"/>
        <v>-</v>
      </c>
      <c r="N235" s="27">
        <f t="shared" si="45"/>
        <v>2.0224609680815817</v>
      </c>
      <c r="O235" s="35" t="str">
        <f t="shared" si="52"/>
        <v>-</v>
      </c>
      <c r="P235" s="27">
        <f t="shared" si="46"/>
        <v>2.054887262818798</v>
      </c>
      <c r="Q235" s="36" t="str">
        <f t="shared" si="53"/>
        <v>-</v>
      </c>
      <c r="R235" s="9">
        <f t="shared" si="47"/>
        <v>2.054887262818798</v>
      </c>
      <c r="S235" s="117" t="str">
        <f t="shared" si="55"/>
        <v>-</v>
      </c>
      <c r="T235" s="93">
        <f t="shared" si="48"/>
        <v>4.822587457632055</v>
      </c>
      <c r="U235" s="117" t="str">
        <f t="shared" si="55"/>
        <v>-</v>
      </c>
      <c r="V235" s="49">
        <f t="shared" si="49"/>
        <v>16.035129424890425</v>
      </c>
      <c r="W235" s="36" t="str">
        <f t="shared" si="54"/>
        <v>-</v>
      </c>
    </row>
    <row r="236" spans="1:23" ht="12.75">
      <c r="A236" s="2">
        <v>39783</v>
      </c>
      <c r="B236" s="17">
        <v>0.782638888888889</v>
      </c>
      <c r="C236" s="93">
        <v>4.124516666666667</v>
      </c>
      <c r="D236" s="28">
        <v>-23.460902777777775</v>
      </c>
      <c r="E236" s="93">
        <v>4.1698305555555555</v>
      </c>
      <c r="F236" s="27">
        <v>-23.88233888888889</v>
      </c>
      <c r="G236" s="93">
        <v>4.222947222222222</v>
      </c>
      <c r="H236" s="27">
        <v>-21.96279722222222</v>
      </c>
      <c r="I236" s="93">
        <f t="shared" si="42"/>
        <v>0.045313888888888876</v>
      </c>
      <c r="J236" s="27">
        <f t="shared" si="43"/>
        <v>0.0984305555555558</v>
      </c>
      <c r="K236" s="28">
        <f t="shared" si="50"/>
        <v>0.05311666666666692</v>
      </c>
      <c r="L236" s="93">
        <f t="shared" si="44"/>
        <v>0.751754276105141</v>
      </c>
      <c r="M236" s="35" t="str">
        <f t="shared" si="51"/>
        <v>-</v>
      </c>
      <c r="N236" s="27">
        <f t="shared" si="45"/>
        <v>2.0246256982681037</v>
      </c>
      <c r="O236" s="35" t="str">
        <f t="shared" si="52"/>
        <v>-</v>
      </c>
      <c r="P236" s="27">
        <f t="shared" si="46"/>
        <v>2.055011274452778</v>
      </c>
      <c r="Q236" s="36" t="str">
        <f t="shared" si="53"/>
        <v>-</v>
      </c>
      <c r="R236" s="9">
        <f t="shared" si="47"/>
        <v>2.055011274452778</v>
      </c>
      <c r="S236" s="117" t="str">
        <f t="shared" si="55"/>
        <v>-</v>
      </c>
      <c r="T236" s="93">
        <f t="shared" si="48"/>
        <v>4.831391248826023</v>
      </c>
      <c r="U236" s="117" t="str">
        <f t="shared" si="55"/>
        <v>-</v>
      </c>
      <c r="V236" s="49">
        <f t="shared" si="49"/>
        <v>16.093583741143444</v>
      </c>
      <c r="W236" s="36" t="str">
        <f t="shared" si="54"/>
        <v>-</v>
      </c>
    </row>
    <row r="237" spans="1:23" ht="12.75">
      <c r="A237" s="2">
        <v>39783</v>
      </c>
      <c r="B237" s="17">
        <v>0.7833333333333333</v>
      </c>
      <c r="C237" s="93">
        <v>4.140744444444445</v>
      </c>
      <c r="D237" s="28">
        <v>-23.457830555555553</v>
      </c>
      <c r="E237" s="93">
        <v>4.186483333333333</v>
      </c>
      <c r="F237" s="27">
        <v>-23.882197222222224</v>
      </c>
      <c r="G237" s="93">
        <v>4.23965</v>
      </c>
      <c r="H237" s="27">
        <v>-21.962775</v>
      </c>
      <c r="I237" s="93">
        <f t="shared" si="42"/>
        <v>0.04573888888888877</v>
      </c>
      <c r="J237" s="27">
        <f t="shared" si="43"/>
        <v>0.09890555555555558</v>
      </c>
      <c r="K237" s="28">
        <f t="shared" si="50"/>
        <v>0.053166666666666806</v>
      </c>
      <c r="L237" s="93">
        <f t="shared" si="44"/>
        <v>0.7582388414303036</v>
      </c>
      <c r="M237" s="35" t="str">
        <f t="shared" si="51"/>
        <v>-</v>
      </c>
      <c r="N237" s="27">
        <f t="shared" si="45"/>
        <v>2.026812170540531</v>
      </c>
      <c r="O237" s="35" t="str">
        <f t="shared" si="52"/>
        <v>-</v>
      </c>
      <c r="P237" s="27">
        <f t="shared" si="46"/>
        <v>2.055146614879351</v>
      </c>
      <c r="Q237" s="36" t="str">
        <f t="shared" si="53"/>
        <v>-</v>
      </c>
      <c r="R237" s="9">
        <f t="shared" si="47"/>
        <v>2.055146614879351</v>
      </c>
      <c r="S237" s="117" t="str">
        <f t="shared" si="55"/>
        <v>-</v>
      </c>
      <c r="T237" s="93">
        <f t="shared" si="48"/>
        <v>4.840197626850186</v>
      </c>
      <c r="U237" s="117" t="str">
        <f t="shared" si="55"/>
        <v>-</v>
      </c>
      <c r="V237" s="49">
        <f t="shared" si="49"/>
        <v>16.15216664815608</v>
      </c>
      <c r="W237" s="36" t="str">
        <f t="shared" si="54"/>
        <v>-</v>
      </c>
    </row>
    <row r="238" spans="1:23" ht="12.75">
      <c r="A238" s="2">
        <v>39783</v>
      </c>
      <c r="B238" s="17">
        <v>0.7840277777777778</v>
      </c>
      <c r="C238" s="93">
        <v>4.156969444444445</v>
      </c>
      <c r="D238" s="28">
        <v>-23.454755555555554</v>
      </c>
      <c r="E238" s="93">
        <v>4.203138888888889</v>
      </c>
      <c r="F238" s="27">
        <v>-23.882058333333333</v>
      </c>
      <c r="G238" s="93">
        <v>4.256352777777778</v>
      </c>
      <c r="H238" s="27">
        <v>-21.962752777777776</v>
      </c>
      <c r="I238" s="93">
        <f t="shared" si="42"/>
        <v>0.04616944444444382</v>
      </c>
      <c r="J238" s="27">
        <f t="shared" si="43"/>
        <v>0.09938333333333293</v>
      </c>
      <c r="K238" s="28">
        <f t="shared" si="50"/>
        <v>0.053213888888889116</v>
      </c>
      <c r="L238" s="93">
        <f t="shared" si="44"/>
        <v>0.7647908649115288</v>
      </c>
      <c r="M238" s="35" t="str">
        <f t="shared" si="51"/>
        <v>-</v>
      </c>
      <c r="N238" s="27">
        <f t="shared" si="45"/>
        <v>2.02904637637634</v>
      </c>
      <c r="O238" s="35" t="str">
        <f t="shared" si="52"/>
        <v>-</v>
      </c>
      <c r="P238" s="27">
        <f t="shared" si="46"/>
        <v>2.055271051703481</v>
      </c>
      <c r="Q238" s="36" t="str">
        <f t="shared" si="53"/>
        <v>-</v>
      </c>
      <c r="R238" s="9">
        <f t="shared" si="47"/>
        <v>2.055271051703481</v>
      </c>
      <c r="S238" s="117" t="str">
        <f t="shared" si="55"/>
        <v>-</v>
      </c>
      <c r="T238" s="93">
        <f t="shared" si="48"/>
        <v>4.84910829299135</v>
      </c>
      <c r="U238" s="117" t="str">
        <f t="shared" si="55"/>
        <v>-</v>
      </c>
      <c r="V238" s="49">
        <f t="shared" si="49"/>
        <v>16.211584611880184</v>
      </c>
      <c r="W238" s="36" t="str">
        <f t="shared" si="54"/>
        <v>-</v>
      </c>
    </row>
    <row r="239" spans="1:23" ht="12.75">
      <c r="A239" s="2">
        <v>39783</v>
      </c>
      <c r="B239" s="17">
        <v>0.7847222222222222</v>
      </c>
      <c r="C239" s="93">
        <v>4.173197222222223</v>
      </c>
      <c r="D239" s="28">
        <v>-23.45167777777778</v>
      </c>
      <c r="E239" s="93">
        <v>4.219791666666667</v>
      </c>
      <c r="F239" s="27">
        <v>-23.881919444444446</v>
      </c>
      <c r="G239" s="93">
        <v>4.273055555555556</v>
      </c>
      <c r="H239" s="27">
        <v>-21.962730555555556</v>
      </c>
      <c r="I239" s="93">
        <f t="shared" si="42"/>
        <v>0.04659444444444372</v>
      </c>
      <c r="J239" s="27">
        <f t="shared" si="43"/>
        <v>0.09985833333333272</v>
      </c>
      <c r="K239" s="28">
        <f t="shared" si="50"/>
        <v>0.053263888888889</v>
      </c>
      <c r="L239" s="93">
        <f t="shared" si="44"/>
        <v>0.771282214822127</v>
      </c>
      <c r="M239" s="35" t="str">
        <f t="shared" si="51"/>
        <v>-</v>
      </c>
      <c r="N239" s="27">
        <f t="shared" si="45"/>
        <v>2.031276260564686</v>
      </c>
      <c r="O239" s="35" t="str">
        <f t="shared" si="52"/>
        <v>-</v>
      </c>
      <c r="P239" s="27">
        <f t="shared" si="46"/>
        <v>2.055409432200297</v>
      </c>
      <c r="Q239" s="36" t="str">
        <f t="shared" si="53"/>
        <v>-</v>
      </c>
      <c r="R239" s="9">
        <f t="shared" si="47"/>
        <v>2.055409432200297</v>
      </c>
      <c r="S239" s="117" t="str">
        <f t="shared" si="55"/>
        <v>-</v>
      </c>
      <c r="T239" s="93">
        <f t="shared" si="48"/>
        <v>4.85796790758711</v>
      </c>
      <c r="U239" s="117" t="str">
        <f t="shared" si="55"/>
        <v>-</v>
      </c>
      <c r="V239" s="49">
        <f t="shared" si="49"/>
        <v>16.27074731256539</v>
      </c>
      <c r="W239" s="36" t="str">
        <f t="shared" si="54"/>
        <v>-</v>
      </c>
    </row>
    <row r="240" spans="1:23" ht="12.75">
      <c r="A240" s="2">
        <v>39783</v>
      </c>
      <c r="B240" s="17">
        <v>0.7854166666666668</v>
      </c>
      <c r="C240" s="93">
        <v>4.189422222222222</v>
      </c>
      <c r="D240" s="28">
        <v>-23.4486</v>
      </c>
      <c r="E240" s="93">
        <v>4.2364444444444445</v>
      </c>
      <c r="F240" s="27">
        <v>-23.881780555555554</v>
      </c>
      <c r="G240" s="93">
        <v>4.289758333333333</v>
      </c>
      <c r="H240" s="27">
        <v>-21.96270833333333</v>
      </c>
      <c r="I240" s="93">
        <f t="shared" si="42"/>
        <v>0.047022222222222076</v>
      </c>
      <c r="J240" s="27">
        <f t="shared" si="43"/>
        <v>0.10033611111111096</v>
      </c>
      <c r="K240" s="28">
        <f t="shared" si="50"/>
        <v>0.05331388888888888</v>
      </c>
      <c r="L240" s="93">
        <f t="shared" si="44"/>
        <v>0.77780625533043</v>
      </c>
      <c r="M240" s="35" t="str">
        <f t="shared" si="51"/>
        <v>-</v>
      </c>
      <c r="N240" s="27">
        <f t="shared" si="45"/>
        <v>2.0335559769518214</v>
      </c>
      <c r="O240" s="35" t="str">
        <f t="shared" si="52"/>
        <v>-</v>
      </c>
      <c r="P240" s="27">
        <f t="shared" si="46"/>
        <v>2.0555480426996877</v>
      </c>
      <c r="Q240" s="36" t="str">
        <f t="shared" si="53"/>
        <v>-</v>
      </c>
      <c r="R240" s="9">
        <f t="shared" si="47"/>
        <v>2.0555480426996877</v>
      </c>
      <c r="S240" s="117" t="str">
        <f t="shared" si="55"/>
        <v>-</v>
      </c>
      <c r="T240" s="93">
        <f t="shared" si="48"/>
        <v>4.866910274981939</v>
      </c>
      <c r="U240" s="117" t="str">
        <f t="shared" si="55"/>
        <v>-</v>
      </c>
      <c r="V240" s="49">
        <f t="shared" si="49"/>
        <v>16.330607075490047</v>
      </c>
      <c r="W240" s="36" t="str">
        <f t="shared" si="54"/>
        <v>-</v>
      </c>
    </row>
    <row r="241" spans="1:23" ht="12.75">
      <c r="A241" s="2">
        <v>39783</v>
      </c>
      <c r="B241" s="17">
        <v>0.7861111111111111</v>
      </c>
      <c r="C241" s="93">
        <v>4.205644444444444</v>
      </c>
      <c r="D241" s="28">
        <v>-23.445516666666666</v>
      </c>
      <c r="E241" s="93">
        <v>4.2531</v>
      </c>
      <c r="F241" s="27">
        <v>-23.88163888888889</v>
      </c>
      <c r="G241" s="93">
        <v>4.306461111111111</v>
      </c>
      <c r="H241" s="27">
        <v>-21.96268333333333</v>
      </c>
      <c r="I241" s="93">
        <f t="shared" si="42"/>
        <v>0.047455555555555584</v>
      </c>
      <c r="J241" s="27">
        <f t="shared" si="43"/>
        <v>0.10081666666666678</v>
      </c>
      <c r="K241" s="28">
        <f t="shared" si="50"/>
        <v>0.05336111111111119</v>
      </c>
      <c r="L241" s="93">
        <f t="shared" si="44"/>
        <v>0.7843963159347308</v>
      </c>
      <c r="M241" s="35" t="str">
        <f t="shared" si="51"/>
        <v>-</v>
      </c>
      <c r="N241" s="27">
        <f t="shared" si="45"/>
        <v>2.035883741841562</v>
      </c>
      <c r="O241" s="35" t="str">
        <f t="shared" si="52"/>
        <v>-</v>
      </c>
      <c r="P241" s="27">
        <f t="shared" si="46"/>
        <v>2.055673127633969</v>
      </c>
      <c r="Q241" s="36" t="str">
        <f t="shared" si="53"/>
        <v>-</v>
      </c>
      <c r="R241" s="9">
        <f t="shared" si="47"/>
        <v>2.055673127633969</v>
      </c>
      <c r="S241" s="117" t="str">
        <f t="shared" si="55"/>
        <v>-</v>
      </c>
      <c r="T241" s="93">
        <f t="shared" si="48"/>
        <v>4.875953185410262</v>
      </c>
      <c r="U241" s="117" t="str">
        <f t="shared" si="55"/>
        <v>-</v>
      </c>
      <c r="V241" s="49">
        <f t="shared" si="49"/>
        <v>16.391287734790357</v>
      </c>
      <c r="W241" s="36" t="str">
        <f t="shared" si="54"/>
        <v>-</v>
      </c>
    </row>
    <row r="242" spans="1:23" ht="12.75">
      <c r="A242" s="2">
        <v>39783</v>
      </c>
      <c r="B242" s="17">
        <v>0.7868055555555555</v>
      </c>
      <c r="C242" s="93">
        <v>4.221869444444445</v>
      </c>
      <c r="D242" s="28">
        <v>-23.442433333333334</v>
      </c>
      <c r="E242" s="93">
        <v>4.269752777777778</v>
      </c>
      <c r="F242" s="27">
        <v>-23.8815</v>
      </c>
      <c r="G242" s="93">
        <v>4.323161111111111</v>
      </c>
      <c r="H242" s="27">
        <v>-21.96266111111111</v>
      </c>
      <c r="I242" s="93">
        <f t="shared" si="42"/>
        <v>0.047883333333333056</v>
      </c>
      <c r="J242" s="27">
        <f t="shared" si="43"/>
        <v>0.10129166666666656</v>
      </c>
      <c r="K242" s="28">
        <f t="shared" si="50"/>
        <v>0.0534083333333335</v>
      </c>
      <c r="L242" s="93">
        <f t="shared" si="44"/>
        <v>0.7909255100468097</v>
      </c>
      <c r="M242" s="35" t="str">
        <f t="shared" si="51"/>
        <v>-</v>
      </c>
      <c r="N242" s="27">
        <f t="shared" si="45"/>
        <v>2.038180448528645</v>
      </c>
      <c r="O242" s="35" t="str">
        <f t="shared" si="52"/>
        <v>-</v>
      </c>
      <c r="P242" s="27">
        <f t="shared" si="46"/>
        <v>2.0557984137347076</v>
      </c>
      <c r="Q242" s="36" t="str">
        <f t="shared" si="53"/>
        <v>-</v>
      </c>
      <c r="R242" s="9">
        <f t="shared" si="47"/>
        <v>2.0557984137347076</v>
      </c>
      <c r="S242" s="117" t="str">
        <f t="shared" si="55"/>
        <v>-</v>
      </c>
      <c r="T242" s="93">
        <f t="shared" si="48"/>
        <v>4.884904372310162</v>
      </c>
      <c r="U242" s="117" t="str">
        <f t="shared" si="55"/>
        <v>-</v>
      </c>
      <c r="V242" s="49">
        <f t="shared" si="49"/>
        <v>16.451422019713647</v>
      </c>
      <c r="W242" s="36" t="str">
        <f t="shared" si="54"/>
        <v>-</v>
      </c>
    </row>
    <row r="243" spans="1:23" ht="12.75">
      <c r="A243" s="2">
        <v>39783</v>
      </c>
      <c r="B243" s="17">
        <v>0.7875</v>
      </c>
      <c r="C243" s="93">
        <v>4.238091666666667</v>
      </c>
      <c r="D243" s="28">
        <v>-23.43934722222222</v>
      </c>
      <c r="E243" s="93">
        <v>4.286408333333333</v>
      </c>
      <c r="F243" s="27">
        <v>-23.88136111111111</v>
      </c>
      <c r="G243" s="93">
        <v>4.339863888888889</v>
      </c>
      <c r="H243" s="27">
        <v>-21.96263888888889</v>
      </c>
      <c r="I243" s="93">
        <f t="shared" si="42"/>
        <v>0.04831666666666656</v>
      </c>
      <c r="J243" s="27">
        <f t="shared" si="43"/>
        <v>0.10177222222222237</v>
      </c>
      <c r="K243" s="28">
        <f t="shared" si="50"/>
        <v>0.05345555555555581</v>
      </c>
      <c r="L243" s="93">
        <f t="shared" si="44"/>
        <v>0.7975207459049475</v>
      </c>
      <c r="M243" s="35" t="str">
        <f t="shared" si="51"/>
        <v>-</v>
      </c>
      <c r="N243" s="27">
        <f t="shared" si="45"/>
        <v>2.040551591697445</v>
      </c>
      <c r="O243" s="35" t="str">
        <f t="shared" si="52"/>
        <v>-</v>
      </c>
      <c r="P243" s="27">
        <f t="shared" si="46"/>
        <v>2.0559239063770924</v>
      </c>
      <c r="Q243" s="36" t="str">
        <f t="shared" si="53"/>
        <v>-</v>
      </c>
      <c r="R243" s="9">
        <f t="shared" si="47"/>
        <v>2.0559239063770924</v>
      </c>
      <c r="S243" s="117" t="str">
        <f t="shared" si="55"/>
        <v>-</v>
      </c>
      <c r="T243" s="93">
        <f t="shared" si="48"/>
        <v>4.893996243979485</v>
      </c>
      <c r="U243" s="117" t="str">
        <f t="shared" si="55"/>
        <v>-</v>
      </c>
      <c r="V243" s="49">
        <f t="shared" si="49"/>
        <v>16.512669282312466</v>
      </c>
      <c r="W243" s="36" t="str">
        <f t="shared" si="54"/>
        <v>-</v>
      </c>
    </row>
    <row r="244" spans="1:23" ht="12.75">
      <c r="A244" s="2">
        <v>39783</v>
      </c>
      <c r="B244" s="17">
        <v>0.7881944444444445</v>
      </c>
      <c r="C244" s="93">
        <v>4.2543138888888885</v>
      </c>
      <c r="D244" s="28">
        <v>-23.436258333333335</v>
      </c>
      <c r="E244" s="93">
        <v>4.303061111111111</v>
      </c>
      <c r="F244" s="27">
        <v>-23.881222222222224</v>
      </c>
      <c r="G244" s="93">
        <v>4.356566666666667</v>
      </c>
      <c r="H244" s="27">
        <v>-21.962616666666666</v>
      </c>
      <c r="I244" s="93">
        <f t="shared" si="42"/>
        <v>0.0487472222222225</v>
      </c>
      <c r="J244" s="27">
        <f t="shared" si="43"/>
        <v>0.10225277777777819</v>
      </c>
      <c r="K244" s="28">
        <f t="shared" si="50"/>
        <v>0.053505555555555695</v>
      </c>
      <c r="L244" s="93">
        <f t="shared" si="44"/>
        <v>0.8040867652198286</v>
      </c>
      <c r="M244" s="35" t="str">
        <f t="shared" si="51"/>
        <v>-</v>
      </c>
      <c r="N244" s="27">
        <f t="shared" si="45"/>
        <v>2.0429444376402532</v>
      </c>
      <c r="O244" s="35" t="str">
        <f t="shared" si="52"/>
        <v>-</v>
      </c>
      <c r="P244" s="27">
        <f t="shared" si="46"/>
        <v>2.056063400524049</v>
      </c>
      <c r="Q244" s="36" t="str">
        <f t="shared" si="53"/>
        <v>-</v>
      </c>
      <c r="R244" s="9">
        <f t="shared" si="47"/>
        <v>2.056063400524049</v>
      </c>
      <c r="S244" s="117" t="str">
        <f t="shared" si="55"/>
        <v>-</v>
      </c>
      <c r="T244" s="93">
        <f t="shared" si="48"/>
        <v>4.903094603384131</v>
      </c>
      <c r="U244" s="117" t="str">
        <f t="shared" si="55"/>
        <v>-</v>
      </c>
      <c r="V244" s="49">
        <f t="shared" si="49"/>
        <v>16.574075887373034</v>
      </c>
      <c r="W244" s="36" t="str">
        <f t="shared" si="54"/>
        <v>-</v>
      </c>
    </row>
    <row r="245" spans="1:23" ht="12.75">
      <c r="A245" s="2">
        <v>39783</v>
      </c>
      <c r="B245" s="17">
        <v>0.7888888888888889</v>
      </c>
      <c r="C245" s="93">
        <v>4.270536111111111</v>
      </c>
      <c r="D245" s="28">
        <v>-23.433169444444445</v>
      </c>
      <c r="E245" s="93">
        <v>4.319713888888889</v>
      </c>
      <c r="F245" s="27">
        <v>-23.881080555555556</v>
      </c>
      <c r="G245" s="93">
        <v>4.373269444444444</v>
      </c>
      <c r="H245" s="27">
        <v>-21.962594444444445</v>
      </c>
      <c r="I245" s="93">
        <f t="shared" si="42"/>
        <v>0.04917777777777754</v>
      </c>
      <c r="J245" s="27">
        <f t="shared" si="43"/>
        <v>0.10273333333333312</v>
      </c>
      <c r="K245" s="28">
        <f t="shared" si="50"/>
        <v>0.05355555555555558</v>
      </c>
      <c r="L245" s="93">
        <f t="shared" si="44"/>
        <v>0.810652214039329</v>
      </c>
      <c r="M245" s="35" t="str">
        <f t="shared" si="51"/>
        <v>-</v>
      </c>
      <c r="N245" s="27">
        <f t="shared" si="45"/>
        <v>2.0453609114124327</v>
      </c>
      <c r="O245" s="35" t="str">
        <f t="shared" si="52"/>
        <v>-</v>
      </c>
      <c r="P245" s="27">
        <f t="shared" si="46"/>
        <v>2.0562005355037565</v>
      </c>
      <c r="Q245" s="36" t="str">
        <f t="shared" si="53"/>
        <v>-</v>
      </c>
      <c r="R245" s="9">
        <f t="shared" si="47"/>
        <v>2.0562005355037565</v>
      </c>
      <c r="S245" s="117" t="str">
        <f t="shared" si="55"/>
        <v>-</v>
      </c>
      <c r="T245" s="93">
        <f t="shared" si="48"/>
        <v>4.912213660955518</v>
      </c>
      <c r="U245" s="117" t="str">
        <f t="shared" si="55"/>
        <v>-</v>
      </c>
      <c r="V245" s="49">
        <f t="shared" si="49"/>
        <v>16.63575099677653</v>
      </c>
      <c r="W245" s="36" t="str">
        <f t="shared" si="54"/>
        <v>-</v>
      </c>
    </row>
    <row r="246" spans="1:23" ht="12.75">
      <c r="A246" s="2">
        <v>39783</v>
      </c>
      <c r="B246" s="17">
        <v>0.7895833333333333</v>
      </c>
      <c r="C246" s="93">
        <v>4.286758333333333</v>
      </c>
      <c r="D246" s="28">
        <v>-23.430075000000002</v>
      </c>
      <c r="E246" s="93">
        <v>4.336369444444444</v>
      </c>
      <c r="F246" s="27">
        <v>-23.88094166666667</v>
      </c>
      <c r="G246" s="93">
        <v>4.389972222222223</v>
      </c>
      <c r="H246" s="27">
        <v>-21.962569444444444</v>
      </c>
      <c r="I246" s="93">
        <f t="shared" si="42"/>
        <v>0.04961111111111105</v>
      </c>
      <c r="J246" s="27">
        <f t="shared" si="43"/>
        <v>0.10321388888888983</v>
      </c>
      <c r="K246" s="28">
        <f t="shared" si="50"/>
        <v>0.053602777777778776</v>
      </c>
      <c r="L246" s="93">
        <f t="shared" si="44"/>
        <v>0.8172550410180598</v>
      </c>
      <c r="M246" s="35" t="str">
        <f t="shared" si="51"/>
        <v>-</v>
      </c>
      <c r="N246" s="27">
        <f t="shared" si="45"/>
        <v>2.047798970660425</v>
      </c>
      <c r="O246" s="35" t="str">
        <f t="shared" si="52"/>
        <v>-</v>
      </c>
      <c r="P246" s="27">
        <f t="shared" si="46"/>
        <v>2.056329264654502</v>
      </c>
      <c r="Q246" s="36" t="str">
        <f t="shared" si="53"/>
        <v>-</v>
      </c>
      <c r="R246" s="9">
        <f t="shared" si="47"/>
        <v>2.056329264654502</v>
      </c>
      <c r="S246" s="117" t="str">
        <f t="shared" si="55"/>
        <v>-</v>
      </c>
      <c r="T246" s="93">
        <f t="shared" si="48"/>
        <v>4.921383276332987</v>
      </c>
      <c r="U246" s="117" t="str">
        <f t="shared" si="55"/>
        <v>-</v>
      </c>
      <c r="V246" s="49">
        <f t="shared" si="49"/>
        <v>16.69788610325848</v>
      </c>
      <c r="W246" s="36" t="str">
        <f t="shared" si="54"/>
        <v>-</v>
      </c>
    </row>
    <row r="247" spans="1:23" ht="12.75">
      <c r="A247" s="2">
        <v>39783</v>
      </c>
      <c r="B247" s="17">
        <v>0.7902777777777777</v>
      </c>
      <c r="C247" s="93">
        <v>4.302977777777778</v>
      </c>
      <c r="D247" s="28">
        <v>-23.426980555555556</v>
      </c>
      <c r="E247" s="93">
        <v>4.353022222222222</v>
      </c>
      <c r="F247" s="27">
        <v>-23.880802777777777</v>
      </c>
      <c r="G247" s="93">
        <v>4.389972222222223</v>
      </c>
      <c r="H247" s="27">
        <v>-21.962569444444444</v>
      </c>
      <c r="I247" s="93">
        <f t="shared" si="42"/>
        <v>0.05004444444444456</v>
      </c>
      <c r="J247" s="27">
        <f t="shared" si="43"/>
        <v>0.08699444444444548</v>
      </c>
      <c r="K247" s="28">
        <f t="shared" si="50"/>
        <v>0.03695000000000093</v>
      </c>
      <c r="L247" s="93">
        <f t="shared" si="44"/>
        <v>0.8238588204377061</v>
      </c>
      <c r="M247" s="35" t="str">
        <f t="shared" si="51"/>
        <v>-</v>
      </c>
      <c r="N247" s="27">
        <f t="shared" si="45"/>
        <v>1.895705761130015</v>
      </c>
      <c r="O247" s="35" t="str">
        <f t="shared" si="52"/>
        <v>-</v>
      </c>
      <c r="P247" s="27">
        <f t="shared" si="46"/>
        <v>1.9849878333702895</v>
      </c>
      <c r="Q247" s="36" t="str">
        <f t="shared" si="53"/>
        <v>-</v>
      </c>
      <c r="R247" s="9">
        <f t="shared" si="47"/>
        <v>1.9849878333702895</v>
      </c>
      <c r="S247" s="117" t="str">
        <f t="shared" si="55"/>
        <v>-</v>
      </c>
      <c r="T247" s="93">
        <f t="shared" si="48"/>
        <v>4.704552414938011</v>
      </c>
      <c r="U247" s="117" t="str">
        <f t="shared" si="55"/>
        <v>-</v>
      </c>
      <c r="V247" s="49">
        <f t="shared" si="49"/>
        <v>15.141527829345216</v>
      </c>
      <c r="W247" s="36" t="str">
        <f t="shared" si="54"/>
        <v>-</v>
      </c>
    </row>
    <row r="248" spans="1:23" ht="12.75">
      <c r="A248" s="2">
        <v>39783</v>
      </c>
      <c r="B248" s="17">
        <v>0.7909722222222223</v>
      </c>
      <c r="C248" s="93">
        <v>4.319197222222222</v>
      </c>
      <c r="D248" s="28">
        <v>-23.423883333333336</v>
      </c>
      <c r="E248" s="93">
        <v>4.3696777777777775</v>
      </c>
      <c r="F248" s="27">
        <v>-23.880661111111113</v>
      </c>
      <c r="G248" s="93">
        <v>4.389972222222223</v>
      </c>
      <c r="H248" s="27">
        <v>-21.962569444444444</v>
      </c>
      <c r="I248" s="93">
        <f t="shared" si="42"/>
        <v>0.05048055555555564</v>
      </c>
      <c r="J248" s="27">
        <f t="shared" si="43"/>
        <v>0.07077500000000114</v>
      </c>
      <c r="K248" s="28">
        <f t="shared" si="50"/>
        <v>0.020294444444445503</v>
      </c>
      <c r="L248" s="93">
        <f t="shared" si="44"/>
        <v>0.8304954196700782</v>
      </c>
      <c r="M248" s="35" t="str">
        <f t="shared" si="51"/>
        <v>-</v>
      </c>
      <c r="N248" s="27">
        <f t="shared" si="45"/>
        <v>1.7591627453545542</v>
      </c>
      <c r="O248" s="35" t="str">
        <f t="shared" si="52"/>
        <v>-</v>
      </c>
      <c r="P248" s="27">
        <f t="shared" si="46"/>
        <v>1.9384728491696104</v>
      </c>
      <c r="Q248" s="36" t="str">
        <f t="shared" si="53"/>
        <v>-</v>
      </c>
      <c r="R248" s="9">
        <f t="shared" si="47"/>
        <v>1.9384728491696104</v>
      </c>
      <c r="S248" s="117" t="str">
        <f t="shared" si="55"/>
        <v>-</v>
      </c>
      <c r="T248" s="93">
        <f t="shared" si="48"/>
        <v>4.528131014194242</v>
      </c>
      <c r="U248" s="117" t="str">
        <f t="shared" si="55"/>
        <v>-</v>
      </c>
      <c r="V248" s="49">
        <f t="shared" si="49"/>
        <v>13.902132659997875</v>
      </c>
      <c r="W248" s="36" t="str">
        <f t="shared" si="54"/>
        <v>-</v>
      </c>
    </row>
    <row r="249" spans="1:23" ht="12.75">
      <c r="A249" s="2">
        <v>39783</v>
      </c>
      <c r="B249" s="17">
        <v>0.7916666666666666</v>
      </c>
      <c r="C249" s="93">
        <v>4.335413888888889</v>
      </c>
      <c r="D249" s="28">
        <v>-23.420783333333336</v>
      </c>
      <c r="E249" s="93">
        <v>4.386330555555556</v>
      </c>
      <c r="F249" s="27">
        <v>-23.880522222222222</v>
      </c>
      <c r="G249" s="93">
        <v>4.389972222222223</v>
      </c>
      <c r="H249" s="27">
        <v>-21.962569444444444</v>
      </c>
      <c r="I249" s="93">
        <f t="shared" si="42"/>
        <v>0.05091666666666761</v>
      </c>
      <c r="J249" s="27">
        <f t="shared" si="43"/>
        <v>0.054558333333334375</v>
      </c>
      <c r="K249" s="28">
        <f t="shared" si="50"/>
        <v>0.003641666666666765</v>
      </c>
      <c r="L249" s="93">
        <f t="shared" si="44"/>
        <v>0.8371360258597896</v>
      </c>
      <c r="M249" s="35" t="str">
        <f t="shared" si="51"/>
        <v>-</v>
      </c>
      <c r="N249" s="27">
        <f t="shared" si="45"/>
        <v>1.6420738847530283</v>
      </c>
      <c r="O249" s="35" t="str">
        <f t="shared" si="52"/>
        <v>-</v>
      </c>
      <c r="P249" s="27">
        <f t="shared" si="46"/>
        <v>1.918612458880738</v>
      </c>
      <c r="Q249" s="36" t="str">
        <f t="shared" si="53"/>
        <v>Min</v>
      </c>
      <c r="R249" s="9">
        <f t="shared" si="47"/>
        <v>1.918612458880738</v>
      </c>
      <c r="S249" s="117" t="str">
        <f t="shared" si="55"/>
        <v>Min</v>
      </c>
      <c r="T249" s="93">
        <f t="shared" si="48"/>
        <v>4.397822369493556</v>
      </c>
      <c r="U249" s="117" t="str">
        <f t="shared" si="55"/>
        <v>-</v>
      </c>
      <c r="V249" s="49">
        <f t="shared" si="49"/>
        <v>12.985254535043696</v>
      </c>
      <c r="W249" s="36" t="str">
        <f t="shared" si="54"/>
        <v>-</v>
      </c>
    </row>
    <row r="250" spans="1:23" ht="12.75">
      <c r="A250" s="2">
        <v>39783</v>
      </c>
      <c r="B250" s="17">
        <v>0.7923611111111111</v>
      </c>
      <c r="C250" s="93">
        <v>4.351633333333333</v>
      </c>
      <c r="D250" s="28">
        <v>-23.417683333333336</v>
      </c>
      <c r="E250" s="93">
        <v>4.402983333333333</v>
      </c>
      <c r="F250" s="27">
        <v>-23.880383333333334</v>
      </c>
      <c r="G250" s="93">
        <v>4.389972222222223</v>
      </c>
      <c r="H250" s="27">
        <v>-21.962569444444444</v>
      </c>
      <c r="I250" s="93">
        <f t="shared" si="42"/>
        <v>0.05135000000000023</v>
      </c>
      <c r="J250" s="27">
        <f t="shared" si="43"/>
        <v>0.03833888888889003</v>
      </c>
      <c r="K250" s="28">
        <f t="shared" si="50"/>
        <v>-0.013011111111110196</v>
      </c>
      <c r="L250" s="93">
        <f t="shared" si="44"/>
        <v>0.8437456429785404</v>
      </c>
      <c r="M250" s="35" t="str">
        <f t="shared" si="51"/>
        <v>-</v>
      </c>
      <c r="N250" s="27">
        <f t="shared" si="45"/>
        <v>1.5488196565131942</v>
      </c>
      <c r="O250" s="35" t="str">
        <f t="shared" si="52"/>
        <v>-</v>
      </c>
      <c r="P250" s="27">
        <f t="shared" si="46"/>
        <v>1.9262185145716133</v>
      </c>
      <c r="Q250" s="36" t="str">
        <f t="shared" si="53"/>
        <v>-</v>
      </c>
      <c r="R250" s="9">
        <f t="shared" si="47"/>
        <v>1.9262185145716133</v>
      </c>
      <c r="S250" s="117" t="str">
        <f t="shared" si="55"/>
        <v>-</v>
      </c>
      <c r="T250" s="93">
        <f t="shared" si="48"/>
        <v>4.318783814063348</v>
      </c>
      <c r="U250" s="117" t="str">
        <f t="shared" si="55"/>
        <v>-</v>
      </c>
      <c r="V250" s="49">
        <f t="shared" si="49"/>
        <v>12.397578841122646</v>
      </c>
      <c r="W250" s="36" t="str">
        <f t="shared" si="54"/>
        <v>-</v>
      </c>
    </row>
    <row r="251" spans="1:23" ht="12.75">
      <c r="A251" s="2">
        <v>39783</v>
      </c>
      <c r="B251" s="17">
        <v>0.7930555555555556</v>
      </c>
      <c r="C251" s="93">
        <v>4.36785</v>
      </c>
      <c r="D251" s="28">
        <v>-23.414580555555553</v>
      </c>
      <c r="E251" s="93">
        <v>4.41963888888889</v>
      </c>
      <c r="F251" s="27">
        <v>-23.880241666666667</v>
      </c>
      <c r="G251" s="93">
        <v>4.389972222222223</v>
      </c>
      <c r="H251" s="27">
        <v>-21.962569444444444</v>
      </c>
      <c r="I251" s="93">
        <f t="shared" si="42"/>
        <v>0.05178888888888977</v>
      </c>
      <c r="J251" s="27">
        <f t="shared" si="43"/>
        <v>0.022122222222223265</v>
      </c>
      <c r="K251" s="28">
        <f t="shared" si="50"/>
        <v>-0.029666666666666508</v>
      </c>
      <c r="L251" s="93">
        <f t="shared" si="44"/>
        <v>0.8504200147538601</v>
      </c>
      <c r="M251" s="35" t="str">
        <f t="shared" si="51"/>
        <v>-</v>
      </c>
      <c r="N251" s="27">
        <f t="shared" si="45"/>
        <v>1.4839336604346114</v>
      </c>
      <c r="O251" s="35" t="str">
        <f t="shared" si="52"/>
        <v>-</v>
      </c>
      <c r="P251" s="27">
        <f t="shared" si="46"/>
        <v>1.9609768052877028</v>
      </c>
      <c r="Q251" s="36" t="str">
        <f t="shared" si="53"/>
        <v>-</v>
      </c>
      <c r="R251" s="9">
        <f t="shared" si="47"/>
        <v>1.9609768052877028</v>
      </c>
      <c r="S251" s="117" t="str">
        <f t="shared" si="55"/>
        <v>-</v>
      </c>
      <c r="T251" s="93">
        <f t="shared" si="48"/>
        <v>4.295330480476174</v>
      </c>
      <c r="U251" s="117" t="str">
        <f t="shared" si="55"/>
        <v>Min</v>
      </c>
      <c r="V251" s="49">
        <f t="shared" si="49"/>
        <v>12.149198251741979</v>
      </c>
      <c r="W251" s="36" t="str">
        <f t="shared" si="54"/>
        <v>Min</v>
      </c>
    </row>
    <row r="252" spans="1:23" ht="12.75">
      <c r="A252" s="2">
        <v>39783</v>
      </c>
      <c r="B252" s="17">
        <v>0.79375</v>
      </c>
      <c r="C252" s="93">
        <v>4.3840666666666674</v>
      </c>
      <c r="D252" s="28">
        <v>-23.411475</v>
      </c>
      <c r="E252" s="93">
        <v>4.4362916666666665</v>
      </c>
      <c r="F252" s="27">
        <v>-23.88010277777778</v>
      </c>
      <c r="G252" s="93">
        <v>4.389972222222223</v>
      </c>
      <c r="H252" s="27">
        <v>-21.962569444444444</v>
      </c>
      <c r="I252" s="93">
        <f t="shared" si="42"/>
        <v>0.05222499999999908</v>
      </c>
      <c r="J252" s="27">
        <f t="shared" si="43"/>
        <v>0.005905555555555608</v>
      </c>
      <c r="K252" s="28">
        <f t="shared" si="50"/>
        <v>-0.04631944444444347</v>
      </c>
      <c r="L252" s="93">
        <f t="shared" si="44"/>
        <v>0.8570663985605731</v>
      </c>
      <c r="M252" s="35" t="str">
        <f t="shared" si="51"/>
        <v>-</v>
      </c>
      <c r="N252" s="27">
        <f t="shared" si="45"/>
        <v>1.4512086117414036</v>
      </c>
      <c r="O252" s="35" t="str">
        <f t="shared" si="52"/>
        <v>Min</v>
      </c>
      <c r="P252" s="27">
        <f t="shared" si="46"/>
        <v>2.021481278902222</v>
      </c>
      <c r="Q252" s="36" t="str">
        <f t="shared" si="53"/>
        <v>-</v>
      </c>
      <c r="R252" s="9">
        <f t="shared" si="47"/>
        <v>2.021481278902222</v>
      </c>
      <c r="S252" s="117" t="str">
        <f t="shared" si="55"/>
        <v>-</v>
      </c>
      <c r="T252" s="93">
        <f t="shared" si="48"/>
        <v>4.329756289204198</v>
      </c>
      <c r="U252" s="117" t="str">
        <f t="shared" si="55"/>
        <v>-</v>
      </c>
      <c r="V252" s="49">
        <f t="shared" si="49"/>
        <v>12.250218885087719</v>
      </c>
      <c r="W252" s="36" t="str">
        <f t="shared" si="54"/>
        <v>-</v>
      </c>
    </row>
    <row r="253" spans="1:23" ht="12.75">
      <c r="A253" s="2">
        <v>39783</v>
      </c>
      <c r="B253" s="17">
        <v>0.7944444444444444</v>
      </c>
      <c r="C253" s="93">
        <v>4.400283333333333</v>
      </c>
      <c r="D253" s="28">
        <v>-23.408366666666666</v>
      </c>
      <c r="E253" s="93">
        <v>4.452947222222223</v>
      </c>
      <c r="F253" s="27">
        <v>-23.879963888888888</v>
      </c>
      <c r="G253" s="93">
        <v>4.389972222222223</v>
      </c>
      <c r="H253" s="27">
        <v>-21.962569444444444</v>
      </c>
      <c r="I253" s="93">
        <f t="shared" si="42"/>
        <v>0.05266388888888951</v>
      </c>
      <c r="J253" s="27">
        <f t="shared" si="43"/>
        <v>-0.010311111111110272</v>
      </c>
      <c r="K253" s="28">
        <f t="shared" si="50"/>
        <v>-0.06297499999999978</v>
      </c>
      <c r="L253" s="93">
        <f t="shared" si="44"/>
        <v>0.8637471474152025</v>
      </c>
      <c r="M253" s="35" t="str">
        <f t="shared" si="51"/>
        <v>-</v>
      </c>
      <c r="N253" s="27">
        <f t="shared" si="45"/>
        <v>1.4528219235212978</v>
      </c>
      <c r="O253" s="35" t="str">
        <f t="shared" si="52"/>
        <v>-</v>
      </c>
      <c r="P253" s="27">
        <f t="shared" si="46"/>
        <v>2.1055300760648534</v>
      </c>
      <c r="Q253" s="36" t="str">
        <f t="shared" si="53"/>
        <v>-</v>
      </c>
      <c r="R253" s="9">
        <f t="shared" si="47"/>
        <v>2.1055300760648534</v>
      </c>
      <c r="S253" s="117" t="str">
        <f t="shared" si="55"/>
        <v>-</v>
      </c>
      <c r="T253" s="93">
        <f t="shared" si="48"/>
        <v>4.422099147001354</v>
      </c>
      <c r="U253" s="117" t="str">
        <f t="shared" si="55"/>
        <v>-</v>
      </c>
      <c r="V253" s="49">
        <f t="shared" si="49"/>
        <v>12.711046102069037</v>
      </c>
      <c r="W253" s="36" t="str">
        <f t="shared" si="54"/>
        <v>-</v>
      </c>
    </row>
    <row r="254" spans="1:23" ht="12.75">
      <c r="A254" s="2">
        <v>39783</v>
      </c>
      <c r="B254" s="17">
        <v>0.7951388888888888</v>
      </c>
      <c r="C254" s="93">
        <v>4.4164972222222225</v>
      </c>
      <c r="D254" s="28">
        <v>-23.405255555555556</v>
      </c>
      <c r="E254" s="93">
        <v>4.4696</v>
      </c>
      <c r="F254" s="27">
        <v>-23.879822222222224</v>
      </c>
      <c r="G254" s="93">
        <v>4.389972222222223</v>
      </c>
      <c r="H254" s="27">
        <v>-21.962569444444444</v>
      </c>
      <c r="I254" s="93">
        <f t="shared" si="42"/>
        <v>0.05310277777777728</v>
      </c>
      <c r="J254" s="27">
        <f t="shared" si="43"/>
        <v>-0.026524999999999466</v>
      </c>
      <c r="K254" s="28">
        <f t="shared" si="50"/>
        <v>-0.07962777777777674</v>
      </c>
      <c r="L254" s="93">
        <f t="shared" si="44"/>
        <v>0.8704287922521359</v>
      </c>
      <c r="M254" s="35" t="str">
        <f t="shared" si="51"/>
        <v>-</v>
      </c>
      <c r="N254" s="27">
        <f t="shared" si="45"/>
        <v>1.4886548222391385</v>
      </c>
      <c r="O254" s="35" t="str">
        <f t="shared" si="52"/>
        <v>-</v>
      </c>
      <c r="P254" s="27">
        <f t="shared" si="46"/>
        <v>2.210410341486088</v>
      </c>
      <c r="Q254" s="36" t="str">
        <f t="shared" si="53"/>
        <v>-</v>
      </c>
      <c r="R254" s="9">
        <f t="shared" si="47"/>
        <v>2.210410341486088</v>
      </c>
      <c r="S254" s="117" t="str">
        <f t="shared" si="55"/>
        <v>-</v>
      </c>
      <c r="T254" s="93">
        <f t="shared" si="48"/>
        <v>4.569493955977363</v>
      </c>
      <c r="U254" s="117" t="str">
        <f t="shared" si="55"/>
        <v>-</v>
      </c>
      <c r="V254" s="49">
        <f t="shared" si="49"/>
        <v>13.53762928899353</v>
      </c>
      <c r="W254" s="36" t="str">
        <f t="shared" si="54"/>
        <v>-</v>
      </c>
    </row>
    <row r="255" spans="1:23" ht="12.75">
      <c r="A255" s="2">
        <v>39783</v>
      </c>
      <c r="B255" s="17">
        <v>0.7958333333333334</v>
      </c>
      <c r="C255" s="93">
        <v>4.432711111111112</v>
      </c>
      <c r="D255" s="28">
        <v>-23.402144444444442</v>
      </c>
      <c r="E255" s="93">
        <v>4.486252777777778</v>
      </c>
      <c r="F255" s="27">
        <v>-23.879683333333332</v>
      </c>
      <c r="G255" s="93">
        <v>4.389972222222223</v>
      </c>
      <c r="H255" s="27">
        <v>-21.962569444444444</v>
      </c>
      <c r="I255" s="93">
        <f t="shared" si="42"/>
        <v>0.05354166666666593</v>
      </c>
      <c r="J255" s="27">
        <f t="shared" si="43"/>
        <v>-0.04273888888888866</v>
      </c>
      <c r="K255" s="28">
        <f t="shared" si="50"/>
        <v>-0.09628055555555459</v>
      </c>
      <c r="L255" s="93">
        <f t="shared" si="44"/>
        <v>0.8771128089295952</v>
      </c>
      <c r="M255" s="35" t="str">
        <f t="shared" si="51"/>
        <v>-</v>
      </c>
      <c r="N255" s="27">
        <f t="shared" si="45"/>
        <v>1.5563482171034457</v>
      </c>
      <c r="O255" s="35" t="str">
        <f t="shared" si="52"/>
        <v>-</v>
      </c>
      <c r="P255" s="27">
        <f t="shared" si="46"/>
        <v>2.3333295719380835</v>
      </c>
      <c r="Q255" s="36" t="str">
        <f t="shared" si="53"/>
        <v>-</v>
      </c>
      <c r="R255" s="9">
        <f t="shared" si="47"/>
        <v>2.3333295719380835</v>
      </c>
      <c r="S255" s="117" t="str">
        <f t="shared" si="55"/>
        <v>-</v>
      </c>
      <c r="T255" s="93">
        <f t="shared" si="48"/>
        <v>4.7667905979711245</v>
      </c>
      <c r="U255" s="117" t="str">
        <f t="shared" si="55"/>
        <v>-</v>
      </c>
      <c r="V255" s="49">
        <f t="shared" si="49"/>
        <v>14.731037799075377</v>
      </c>
      <c r="W255" s="36" t="str">
        <f t="shared" si="54"/>
        <v>-</v>
      </c>
    </row>
    <row r="256" spans="1:23" ht="12.75">
      <c r="A256" s="2">
        <v>39783</v>
      </c>
      <c r="B256" s="17">
        <v>0.7965277777777778</v>
      </c>
      <c r="C256" s="93">
        <v>4.448925</v>
      </c>
      <c r="D256" s="28">
        <v>-23.399030555555555</v>
      </c>
      <c r="E256" s="93">
        <v>4.502908333333333</v>
      </c>
      <c r="F256" s="27">
        <v>-23.879544444444445</v>
      </c>
      <c r="G256" s="93">
        <v>4.389972222222223</v>
      </c>
      <c r="H256" s="27">
        <v>-21.962569444444444</v>
      </c>
      <c r="I256" s="93">
        <f t="shared" si="42"/>
        <v>0.05398333333333305</v>
      </c>
      <c r="J256" s="27">
        <f t="shared" si="43"/>
        <v>-0.058952777777776966</v>
      </c>
      <c r="K256" s="28">
        <f t="shared" si="50"/>
        <v>-0.11293611111111002</v>
      </c>
      <c r="L256" s="93">
        <f t="shared" si="44"/>
        <v>0.8838312233278803</v>
      </c>
      <c r="M256" s="35" t="str">
        <f t="shared" si="51"/>
        <v>-</v>
      </c>
      <c r="N256" s="27">
        <f t="shared" si="45"/>
        <v>1.6519896303561437</v>
      </c>
      <c r="O256" s="35" t="str">
        <f t="shared" si="52"/>
        <v>-</v>
      </c>
      <c r="P256" s="27">
        <f t="shared" si="46"/>
        <v>2.4716196635026124</v>
      </c>
      <c r="Q256" s="36" t="str">
        <f t="shared" si="53"/>
        <v>-</v>
      </c>
      <c r="R256" s="9">
        <f t="shared" si="47"/>
        <v>2.4716196635026124</v>
      </c>
      <c r="S256" s="117" t="str">
        <f t="shared" si="55"/>
        <v>-</v>
      </c>
      <c r="T256" s="93">
        <f t="shared" si="48"/>
        <v>5.0074405171866365</v>
      </c>
      <c r="U256" s="117" t="str">
        <f t="shared" si="55"/>
        <v>-</v>
      </c>
      <c r="V256" s="49">
        <f t="shared" si="49"/>
        <v>16.287536015572222</v>
      </c>
      <c r="W256" s="36" t="str">
        <f t="shared" si="54"/>
        <v>-</v>
      </c>
    </row>
    <row r="257" spans="1:23" ht="12.75">
      <c r="A257" s="2">
        <v>39783</v>
      </c>
      <c r="B257" s="17">
        <v>0.7972222222222222</v>
      </c>
      <c r="C257" s="93">
        <v>4.465136111111112</v>
      </c>
      <c r="D257" s="28">
        <v>-23.395913888888888</v>
      </c>
      <c r="E257" s="93">
        <v>4.519561111111111</v>
      </c>
      <c r="F257" s="27">
        <v>-23.879402777777777</v>
      </c>
      <c r="G257" s="93">
        <v>4.389972222222223</v>
      </c>
      <c r="H257" s="27">
        <v>-21.962569444444444</v>
      </c>
      <c r="I257" s="93">
        <f t="shared" si="42"/>
        <v>0.05442499999999928</v>
      </c>
      <c r="J257" s="27">
        <f t="shared" si="43"/>
        <v>-0.07516388888888859</v>
      </c>
      <c r="K257" s="28">
        <f t="shared" si="50"/>
        <v>-0.12958888888888787</v>
      </c>
      <c r="L257" s="93">
        <f t="shared" si="44"/>
        <v>0.8905505140529595</v>
      </c>
      <c r="M257" s="35" t="str">
        <f t="shared" si="51"/>
        <v>-</v>
      </c>
      <c r="N257" s="27">
        <f t="shared" si="45"/>
        <v>1.7710362186182036</v>
      </c>
      <c r="O257" s="35" t="str">
        <f t="shared" si="52"/>
        <v>-</v>
      </c>
      <c r="P257" s="27">
        <f t="shared" si="46"/>
        <v>2.62280584522976</v>
      </c>
      <c r="Q257" s="36" t="str">
        <f t="shared" si="53"/>
        <v>-</v>
      </c>
      <c r="R257" s="9">
        <f t="shared" si="47"/>
        <v>2.62280584522976</v>
      </c>
      <c r="S257" s="117" t="str">
        <f t="shared" si="55"/>
        <v>-</v>
      </c>
      <c r="T257" s="93">
        <f t="shared" si="48"/>
        <v>5.284392577900923</v>
      </c>
      <c r="U257" s="117" t="str">
        <f t="shared" si="55"/>
        <v>-</v>
      </c>
      <c r="V257" s="49">
        <f t="shared" si="49"/>
        <v>18.199292078939713</v>
      </c>
      <c r="W257" s="36" t="str">
        <f t="shared" si="54"/>
        <v>-</v>
      </c>
    </row>
    <row r="258" spans="1:23" ht="12.75">
      <c r="A258" s="2">
        <v>39783</v>
      </c>
      <c r="B258" s="17">
        <v>0.7979166666666666</v>
      </c>
      <c r="C258" s="93">
        <v>4.48135</v>
      </c>
      <c r="D258" s="28">
        <v>-23.39279722222222</v>
      </c>
      <c r="E258" s="93">
        <v>4.536216666666666</v>
      </c>
      <c r="F258" s="27">
        <v>-23.87926388888889</v>
      </c>
      <c r="G258" s="93">
        <v>4.389972222222223</v>
      </c>
      <c r="H258" s="27">
        <v>-21.962569444444444</v>
      </c>
      <c r="I258" s="93">
        <f t="shared" si="42"/>
        <v>0.0548666666666664</v>
      </c>
      <c r="J258" s="27">
        <f t="shared" si="43"/>
        <v>-0.09137777777777689</v>
      </c>
      <c r="K258" s="28">
        <f t="shared" si="50"/>
        <v>-0.1462444444444433</v>
      </c>
      <c r="L258" s="93">
        <f t="shared" si="44"/>
        <v>0.8972721508700026</v>
      </c>
      <c r="M258" s="35" t="str">
        <f t="shared" si="51"/>
        <v>-</v>
      </c>
      <c r="N258" s="27">
        <f t="shared" si="45"/>
        <v>1.9091555655908388</v>
      </c>
      <c r="O258" s="35" t="str">
        <f t="shared" si="52"/>
        <v>-</v>
      </c>
      <c r="P258" s="27">
        <f t="shared" si="46"/>
        <v>2.7848381522682417</v>
      </c>
      <c r="Q258" s="36" t="str">
        <f t="shared" si="53"/>
        <v>-</v>
      </c>
      <c r="R258" s="9">
        <f t="shared" si="47"/>
        <v>2.7848381522682417</v>
      </c>
      <c r="S258" s="117" t="str">
        <f t="shared" si="55"/>
        <v>-</v>
      </c>
      <c r="T258" s="93">
        <f t="shared" si="48"/>
        <v>5.591265868729083</v>
      </c>
      <c r="U258" s="117" t="str">
        <f t="shared" si="55"/>
        <v>-</v>
      </c>
      <c r="V258" s="49">
        <f t="shared" si="49"/>
        <v>20.458720332794183</v>
      </c>
      <c r="W258" s="36" t="str">
        <f t="shared" si="54"/>
        <v>-</v>
      </c>
    </row>
    <row r="259" spans="1:23" ht="12.75">
      <c r="A259" s="2">
        <v>39783</v>
      </c>
      <c r="B259" s="17">
        <v>0.7986111111111112</v>
      </c>
      <c r="C259" s="93">
        <v>4.497561111111112</v>
      </c>
      <c r="D259" s="28">
        <v>-23.389677777777777</v>
      </c>
      <c r="E259" s="93">
        <v>4.552869444444444</v>
      </c>
      <c r="F259" s="27">
        <v>-23.879125000000002</v>
      </c>
      <c r="G259" s="93">
        <v>4.389972222222223</v>
      </c>
      <c r="H259" s="27">
        <v>-21.962569444444444</v>
      </c>
      <c r="I259" s="93">
        <f t="shared" si="42"/>
        <v>0.05530833333333263</v>
      </c>
      <c r="J259" s="27">
        <f t="shared" si="43"/>
        <v>-0.10758888888888851</v>
      </c>
      <c r="K259" s="28">
        <f t="shared" si="50"/>
        <v>-0.16289722222222114</v>
      </c>
      <c r="L259" s="93">
        <f t="shared" si="44"/>
        <v>0.9039961251158654</v>
      </c>
      <c r="M259" s="35" t="str">
        <f t="shared" si="51"/>
        <v>-</v>
      </c>
      <c r="N259" s="27">
        <f t="shared" si="45"/>
        <v>2.0624760079844577</v>
      </c>
      <c r="O259" s="35" t="str">
        <f t="shared" si="52"/>
        <v>-</v>
      </c>
      <c r="P259" s="27">
        <f t="shared" si="46"/>
        <v>2.955881868413299</v>
      </c>
      <c r="Q259" s="36" t="str">
        <f t="shared" si="53"/>
        <v>-</v>
      </c>
      <c r="R259" s="9">
        <f t="shared" si="47"/>
        <v>2.955881868413299</v>
      </c>
      <c r="S259" s="117" t="str">
        <f t="shared" si="55"/>
        <v>-</v>
      </c>
      <c r="T259" s="93">
        <f t="shared" si="48"/>
        <v>5.922354001513622</v>
      </c>
      <c r="U259" s="117" t="str">
        <f t="shared" si="55"/>
        <v>-</v>
      </c>
      <c r="V259" s="49">
        <f t="shared" si="49"/>
        <v>23.057102601873147</v>
      </c>
      <c r="W259" s="36" t="str">
        <f t="shared" si="54"/>
        <v>-</v>
      </c>
    </row>
    <row r="260" spans="1:23" ht="12.75">
      <c r="A260" s="2">
        <v>39783</v>
      </c>
      <c r="B260" s="17">
        <v>0.7993055555555556</v>
      </c>
      <c r="C260" s="93">
        <v>4.513769444444445</v>
      </c>
      <c r="D260" s="28">
        <v>-23.386555555555557</v>
      </c>
      <c r="E260" s="93">
        <v>4.569522222222222</v>
      </c>
      <c r="F260" s="27">
        <v>-23.878983333333334</v>
      </c>
      <c r="G260" s="93">
        <v>4.389972222222223</v>
      </c>
      <c r="H260" s="27">
        <v>-21.962569444444444</v>
      </c>
      <c r="I260" s="93">
        <f t="shared" si="42"/>
        <v>0.05575277777777732</v>
      </c>
      <c r="J260" s="27">
        <f t="shared" si="43"/>
        <v>-0.12379722222222167</v>
      </c>
      <c r="K260" s="28">
        <f t="shared" si="50"/>
        <v>-0.179549999999999</v>
      </c>
      <c r="L260" s="93">
        <f t="shared" si="44"/>
        <v>0.9107530314841146</v>
      </c>
      <c r="M260" s="35" t="str">
        <f t="shared" si="51"/>
        <v>-</v>
      </c>
      <c r="N260" s="27">
        <f t="shared" si="45"/>
        <v>2.2278509533220676</v>
      </c>
      <c r="O260" s="35" t="str">
        <f t="shared" si="52"/>
        <v>-</v>
      </c>
      <c r="P260" s="27">
        <f t="shared" si="46"/>
        <v>3.134481955859075</v>
      </c>
      <c r="Q260" s="36" t="str">
        <f t="shared" si="53"/>
        <v>-</v>
      </c>
      <c r="R260" s="9">
        <f t="shared" si="47"/>
        <v>3.134481955859075</v>
      </c>
      <c r="S260" s="117" t="str">
        <f t="shared" si="55"/>
        <v>-</v>
      </c>
      <c r="T260" s="93">
        <f t="shared" si="48"/>
        <v>6.273085940665258</v>
      </c>
      <c r="U260" s="117" t="str">
        <f t="shared" si="55"/>
        <v>-</v>
      </c>
      <c r="V260" s="49">
        <f t="shared" si="49"/>
        <v>25.98782749081453</v>
      </c>
      <c r="W260" s="36" t="str">
        <f t="shared" si="54"/>
        <v>-</v>
      </c>
    </row>
    <row r="261" spans="1:23" ht="12.75">
      <c r="A261" s="2">
        <v>39783</v>
      </c>
      <c r="B261" s="17">
        <v>0.8</v>
      </c>
      <c r="C261" s="93">
        <v>4.5299805555555555</v>
      </c>
      <c r="D261" s="28">
        <v>-23.383430555555556</v>
      </c>
      <c r="E261" s="93">
        <v>4.5861777777777775</v>
      </c>
      <c r="F261" s="27">
        <v>-23.878844444444447</v>
      </c>
      <c r="G261" s="93">
        <v>4.389972222222223</v>
      </c>
      <c r="H261" s="27">
        <v>-21.962569444444444</v>
      </c>
      <c r="I261" s="93">
        <f t="shared" si="42"/>
        <v>0.05619722222222201</v>
      </c>
      <c r="J261" s="27">
        <f t="shared" si="43"/>
        <v>-0.1400083333333324</v>
      </c>
      <c r="K261" s="28">
        <f t="shared" si="50"/>
        <v>-0.1962055555555544</v>
      </c>
      <c r="L261" s="93">
        <f t="shared" si="44"/>
        <v>0.917513766686682</v>
      </c>
      <c r="M261" s="35" t="str">
        <f t="shared" si="51"/>
        <v>-</v>
      </c>
      <c r="N261" s="27">
        <f t="shared" si="45"/>
        <v>2.402845002836043</v>
      </c>
      <c r="O261" s="35" t="str">
        <f t="shared" si="52"/>
        <v>-</v>
      </c>
      <c r="P261" s="27">
        <f t="shared" si="46"/>
        <v>3.3194530172938306</v>
      </c>
      <c r="Q261" s="36" t="str">
        <f t="shared" si="53"/>
        <v>-</v>
      </c>
      <c r="R261" s="9">
        <f t="shared" si="47"/>
        <v>3.3194530172938306</v>
      </c>
      <c r="S261" s="117" t="str">
        <f t="shared" si="55"/>
        <v>-</v>
      </c>
      <c r="T261" s="93">
        <f t="shared" si="48"/>
        <v>6.639811786816556</v>
      </c>
      <c r="U261" s="117" t="str">
        <f t="shared" si="55"/>
        <v>-</v>
      </c>
      <c r="V261" s="49">
        <f t="shared" si="49"/>
        <v>29.245881271403732</v>
      </c>
      <c r="W261" s="36" t="str">
        <f t="shared" si="54"/>
        <v>-</v>
      </c>
    </row>
    <row r="262" spans="1:23" ht="12.75">
      <c r="A262" s="2">
        <v>39783</v>
      </c>
      <c r="B262" s="17">
        <v>0.8006944444444444</v>
      </c>
      <c r="C262" s="93">
        <v>4.546188888888889</v>
      </c>
      <c r="D262" s="28">
        <v>-23.380305555555555</v>
      </c>
      <c r="E262" s="93">
        <v>4.602830555555555</v>
      </c>
      <c r="F262" s="27">
        <v>-23.878705555555555</v>
      </c>
      <c r="G262" s="93">
        <v>4.389972222222223</v>
      </c>
      <c r="H262" s="27">
        <v>-21.962569444444444</v>
      </c>
      <c r="I262" s="93">
        <f t="shared" si="42"/>
        <v>0.0566416666666667</v>
      </c>
      <c r="J262" s="27">
        <f t="shared" si="43"/>
        <v>-0.15621666666666556</v>
      </c>
      <c r="K262" s="28">
        <f t="shared" si="50"/>
        <v>-0.21285833333333226</v>
      </c>
      <c r="L262" s="93">
        <f t="shared" si="44"/>
        <v>0.924275307827455</v>
      </c>
      <c r="M262" s="35" t="str">
        <f t="shared" si="51"/>
        <v>-</v>
      </c>
      <c r="N262" s="27">
        <f t="shared" si="45"/>
        <v>2.585453914366192</v>
      </c>
      <c r="O262" s="35" t="str">
        <f t="shared" si="52"/>
        <v>-</v>
      </c>
      <c r="P262" s="27">
        <f t="shared" si="46"/>
        <v>3.509729220213955</v>
      </c>
      <c r="Q262" s="36" t="str">
        <f t="shared" si="53"/>
        <v>-</v>
      </c>
      <c r="R262" s="9">
        <f t="shared" si="47"/>
        <v>3.509729220213955</v>
      </c>
      <c r="S262" s="117" t="str">
        <f t="shared" si="55"/>
        <v>-</v>
      </c>
      <c r="T262" s="93">
        <f t="shared" si="48"/>
        <v>7.019458442407602</v>
      </c>
      <c r="U262" s="117" t="str">
        <f t="shared" si="55"/>
        <v>-</v>
      </c>
      <c r="V262" s="49">
        <f t="shared" si="49"/>
        <v>32.82565285971277</v>
      </c>
      <c r="W262" s="36" t="str">
        <f t="shared" si="54"/>
        <v>-</v>
      </c>
    </row>
    <row r="263" spans="1:23" ht="12.75">
      <c r="A263" s="2">
        <v>39783</v>
      </c>
      <c r="B263" s="17">
        <v>0.8013888888888889</v>
      </c>
      <c r="C263" s="93">
        <v>4.562397222222222</v>
      </c>
      <c r="D263" s="28">
        <v>-23.377177777777778</v>
      </c>
      <c r="E263" s="93">
        <v>4.619486111111112</v>
      </c>
      <c r="F263" s="27">
        <v>-23.878563888888888</v>
      </c>
      <c r="G263" s="93">
        <v>4.389972222222223</v>
      </c>
      <c r="H263" s="27">
        <v>-21.962569444444444</v>
      </c>
      <c r="I263" s="93">
        <f t="shared" si="42"/>
        <v>0.057088888888889855</v>
      </c>
      <c r="J263" s="27">
        <f t="shared" si="43"/>
        <v>-0.17242499999999872</v>
      </c>
      <c r="K263" s="28">
        <f t="shared" si="50"/>
        <v>-0.22951388888888857</v>
      </c>
      <c r="L263" s="93">
        <f t="shared" si="44"/>
        <v>0.9310698197463763</v>
      </c>
      <c r="M263" s="35" t="str">
        <f t="shared" si="51"/>
        <v>-</v>
      </c>
      <c r="N263" s="27">
        <f t="shared" si="45"/>
        <v>2.7741975223498727</v>
      </c>
      <c r="O263" s="35" t="str">
        <f t="shared" si="52"/>
        <v>-</v>
      </c>
      <c r="P263" s="27">
        <f t="shared" si="46"/>
        <v>3.704549844502122</v>
      </c>
      <c r="Q263" s="36" t="str">
        <f t="shared" si="53"/>
        <v>-</v>
      </c>
      <c r="R263" s="9">
        <f t="shared" si="47"/>
        <v>3.704549844502122</v>
      </c>
      <c r="S263" s="117" t="str">
        <f t="shared" si="55"/>
        <v>-</v>
      </c>
      <c r="T263" s="93">
        <f t="shared" si="48"/>
        <v>7.409817186598371</v>
      </c>
      <c r="U263" s="117" t="str">
        <f t="shared" si="55"/>
        <v>-</v>
      </c>
      <c r="V263" s="49">
        <f t="shared" si="49"/>
        <v>36.72466727214661</v>
      </c>
      <c r="W263" s="36" t="str">
        <f t="shared" si="54"/>
        <v>-</v>
      </c>
    </row>
    <row r="264" spans="1:23" ht="12.75">
      <c r="A264" s="2">
        <v>39783</v>
      </c>
      <c r="B264" s="17">
        <v>0.8020833333333334</v>
      </c>
      <c r="C264" s="93">
        <v>4.578605555555555</v>
      </c>
      <c r="D264" s="28">
        <v>-23.374047222222224</v>
      </c>
      <c r="E264" s="93">
        <v>4.636138888888889</v>
      </c>
      <c r="F264" s="27">
        <v>-23.878425</v>
      </c>
      <c r="G264" s="93">
        <v>4.389972222222223</v>
      </c>
      <c r="H264" s="27">
        <v>-21.962569444444444</v>
      </c>
      <c r="I264" s="93">
        <f t="shared" si="42"/>
        <v>0.05753333333333366</v>
      </c>
      <c r="J264" s="27">
        <f t="shared" si="43"/>
        <v>-0.18863333333333188</v>
      </c>
      <c r="K264" s="28">
        <f t="shared" si="50"/>
        <v>-0.24616666666666553</v>
      </c>
      <c r="L264" s="93">
        <f t="shared" si="44"/>
        <v>0.9378359487723813</v>
      </c>
      <c r="M264" s="35" t="str">
        <f t="shared" si="51"/>
        <v>-</v>
      </c>
      <c r="N264" s="27">
        <f t="shared" si="45"/>
        <v>2.967906388012006</v>
      </c>
      <c r="O264" s="35" t="str">
        <f t="shared" si="52"/>
        <v>-</v>
      </c>
      <c r="P264" s="27">
        <f t="shared" si="46"/>
        <v>3.9031766002759323</v>
      </c>
      <c r="Q264" s="36" t="str">
        <f t="shared" si="53"/>
        <v>-</v>
      </c>
      <c r="R264" s="9">
        <f t="shared" si="47"/>
        <v>3.9031766002759323</v>
      </c>
      <c r="S264" s="117" t="str">
        <f t="shared" si="55"/>
        <v>-</v>
      </c>
      <c r="T264" s="93">
        <f t="shared" si="48"/>
        <v>7.808918937060319</v>
      </c>
      <c r="U264" s="117" t="str">
        <f t="shared" si="55"/>
        <v>-</v>
      </c>
      <c r="V264" s="49">
        <f t="shared" si="49"/>
        <v>40.939109573197065</v>
      </c>
      <c r="W264" s="36" t="str">
        <f t="shared" si="54"/>
        <v>-</v>
      </c>
    </row>
    <row r="265" spans="1:23" ht="12.75">
      <c r="A265" s="2">
        <v>39783</v>
      </c>
      <c r="B265" s="17">
        <v>0.8027777777777777</v>
      </c>
      <c r="C265" s="93">
        <v>4.5948111111111105</v>
      </c>
      <c r="D265" s="28">
        <v>-23.370916666666666</v>
      </c>
      <c r="E265" s="93">
        <v>4.652791666666667</v>
      </c>
      <c r="F265" s="27">
        <v>-23.878286111111112</v>
      </c>
      <c r="G265" s="93">
        <v>4.389972222222223</v>
      </c>
      <c r="H265" s="27">
        <v>-21.962569444444444</v>
      </c>
      <c r="I265" s="93">
        <f aca="true" t="shared" si="56" ref="I265:I309">E265-C265</f>
        <v>0.05798055555555681</v>
      </c>
      <c r="J265" s="27">
        <f aca="true" t="shared" si="57" ref="J265:J309">G265-C265</f>
        <v>-0.20483888888888746</v>
      </c>
      <c r="K265" s="28">
        <f t="shared" si="50"/>
        <v>-0.2628194444444443</v>
      </c>
      <c r="L265" s="93">
        <f aca="true" t="shared" si="58" ref="L265:L309">DEGREES(ACOS(SIN(RADIANS(D265))*SIN(RADIANS(F265))+COS(RADIANS(D265))*COS(RADIANS(F265))*COS(15*(RADIANS(C265-E265)))))</f>
        <v>0.9446350337517402</v>
      </c>
      <c r="M265" s="35" t="str">
        <f t="shared" si="51"/>
        <v>-</v>
      </c>
      <c r="N265" s="27">
        <f aca="true" t="shared" si="59" ref="N265:N309">DEGREES(ACOS(SIN(RADIANS(D265))*SIN(RADIANS(H265))+COS(RADIANS(D265))*COS(RADIANS(H265))*COS(15*(RADIANS(C265-G265)))))</f>
        <v>3.1656365914321603</v>
      </c>
      <c r="O265" s="35" t="str">
        <f t="shared" si="52"/>
        <v>-</v>
      </c>
      <c r="P265" s="27">
        <f aca="true" t="shared" si="60" ref="P265:P308">DEGREES(ACOS(SIN(RADIANS(F265))*SIN(RADIANS(H265))+COS(RADIANS(F265))*COS(RADIANS(H265))*COS(15*RADIANS(G265-E265))))</f>
        <v>4.105082756301406</v>
      </c>
      <c r="Q265" s="36" t="str">
        <f t="shared" si="53"/>
        <v>-</v>
      </c>
      <c r="R265" s="9">
        <f aca="true" t="shared" si="61" ref="R265:R309">MAX(L265,N265,P265)</f>
        <v>4.105082756301406</v>
      </c>
      <c r="S265" s="117" t="str">
        <f t="shared" si="55"/>
        <v>-</v>
      </c>
      <c r="T265" s="93">
        <f aca="true" t="shared" si="62" ref="T265:T309">L265+N265+P265</f>
        <v>8.215354381485305</v>
      </c>
      <c r="U265" s="117" t="str">
        <f t="shared" si="55"/>
        <v>-</v>
      </c>
      <c r="V265" s="49">
        <f aca="true" t="shared" si="63" ref="V265:V309">SQRT(T265*(T265-L265)*(T265-J265)*(T265-P265))</f>
        <v>45.46719195478417</v>
      </c>
      <c r="W265" s="36" t="str">
        <f t="shared" si="54"/>
        <v>-</v>
      </c>
    </row>
    <row r="266" spans="1:23" ht="12.75">
      <c r="A266" s="2">
        <v>39783</v>
      </c>
      <c r="B266" s="17">
        <v>0.8034722222222223</v>
      </c>
      <c r="C266" s="93">
        <v>4.611016666666666</v>
      </c>
      <c r="D266" s="28">
        <v>-23.367783333333335</v>
      </c>
      <c r="E266" s="93">
        <v>4.669447222222223</v>
      </c>
      <c r="F266" s="27">
        <v>-23.878144444444445</v>
      </c>
      <c r="G266" s="93">
        <v>4.389972222222223</v>
      </c>
      <c r="H266" s="27">
        <v>-21.962569444444444</v>
      </c>
      <c r="I266" s="93">
        <f t="shared" si="56"/>
        <v>0.05843055555555665</v>
      </c>
      <c r="J266" s="27">
        <f t="shared" si="57"/>
        <v>-0.22104444444444304</v>
      </c>
      <c r="K266" s="28">
        <f aca="true" t="shared" si="64" ref="K266:K309">G266-E266</f>
        <v>-0.2794749999999997</v>
      </c>
      <c r="L266" s="93">
        <f t="shared" si="58"/>
        <v>0.9514671275965677</v>
      </c>
      <c r="M266" s="35" t="str">
        <f aca="true" t="shared" si="65" ref="M266:M309">IF(AND(L266&lt;L265,L266&lt;L267),"Min","-")</f>
        <v>-</v>
      </c>
      <c r="N266" s="27">
        <f t="shared" si="59"/>
        <v>3.36670634238578</v>
      </c>
      <c r="O266" s="35" t="str">
        <f aca="true" t="shared" si="66" ref="O266:O309">IF(AND(N266&lt;N265,N266&lt;N267),"Min","-")</f>
        <v>-</v>
      </c>
      <c r="P266" s="27">
        <f t="shared" si="60"/>
        <v>4.309840106420192</v>
      </c>
      <c r="Q266" s="36" t="str">
        <f aca="true" t="shared" si="67" ref="Q266:Q309">IF(AND(P266&lt;P265,P266&lt;P267),"Min","-")</f>
        <v>-</v>
      </c>
      <c r="R266" s="9">
        <f t="shared" si="61"/>
        <v>4.309840106420192</v>
      </c>
      <c r="S266" s="117" t="str">
        <f t="shared" si="55"/>
        <v>-</v>
      </c>
      <c r="T266" s="93">
        <f t="shared" si="62"/>
        <v>8.628013576402541</v>
      </c>
      <c r="U266" s="117" t="str">
        <f t="shared" si="55"/>
        <v>-</v>
      </c>
      <c r="V266" s="49">
        <f t="shared" si="63"/>
        <v>50.307984066640124</v>
      </c>
      <c r="W266" s="36" t="str">
        <f aca="true" t="shared" si="68" ref="W266:W309">IF(AND(V266&lt;V265,V266&lt;V267),"Min","-")</f>
        <v>-</v>
      </c>
    </row>
    <row r="267" spans="1:23" ht="12.75">
      <c r="A267" s="2">
        <v>39783</v>
      </c>
      <c r="B267" s="17">
        <v>0.8041666666666667</v>
      </c>
      <c r="C267" s="93">
        <v>4.627222222222223</v>
      </c>
      <c r="D267" s="28">
        <v>-23.36465</v>
      </c>
      <c r="E267" s="93">
        <v>4.686100000000001</v>
      </c>
      <c r="F267" s="27">
        <v>-23.878005555555557</v>
      </c>
      <c r="G267" s="93">
        <v>4.389972222222223</v>
      </c>
      <c r="H267" s="27">
        <v>-21.962569444444444</v>
      </c>
      <c r="I267" s="93">
        <f t="shared" si="56"/>
        <v>0.05887777777777803</v>
      </c>
      <c r="J267" s="27">
        <f t="shared" si="57"/>
        <v>-0.23724999999999952</v>
      </c>
      <c r="K267" s="28">
        <f t="shared" si="64"/>
        <v>-0.29612777777777755</v>
      </c>
      <c r="L267" s="93">
        <f t="shared" si="58"/>
        <v>0.9582692643171765</v>
      </c>
      <c r="M267" s="35" t="str">
        <f t="shared" si="65"/>
        <v>-</v>
      </c>
      <c r="N267" s="27">
        <f t="shared" si="59"/>
        <v>3.5705530647741512</v>
      </c>
      <c r="O267" s="35" t="str">
        <f t="shared" si="66"/>
        <v>-</v>
      </c>
      <c r="P267" s="27">
        <f t="shared" si="60"/>
        <v>4.516999075284228</v>
      </c>
      <c r="Q267" s="36" t="str">
        <f t="shared" si="67"/>
        <v>-</v>
      </c>
      <c r="R267" s="9">
        <f t="shared" si="61"/>
        <v>4.516999075284228</v>
      </c>
      <c r="S267" s="117" t="str">
        <f aca="true" t="shared" si="69" ref="S267:U309">IF(AND(R267&lt;R266,R267&lt;R268),"Min","-")</f>
        <v>-</v>
      </c>
      <c r="T267" s="93">
        <f t="shared" si="62"/>
        <v>9.045821404375555</v>
      </c>
      <c r="U267" s="117" t="str">
        <f t="shared" si="69"/>
        <v>-</v>
      </c>
      <c r="V267" s="49">
        <f t="shared" si="63"/>
        <v>55.45887280824519</v>
      </c>
      <c r="W267" s="36" t="str">
        <f t="shared" si="68"/>
        <v>-</v>
      </c>
    </row>
    <row r="268" spans="1:23" ht="12.75">
      <c r="A268" s="2">
        <v>39783</v>
      </c>
      <c r="B268" s="17">
        <v>0.8048611111111111</v>
      </c>
      <c r="C268" s="93">
        <v>4.643427777777777</v>
      </c>
      <c r="D268" s="28">
        <v>-23.361511111111113</v>
      </c>
      <c r="E268" s="93">
        <v>4.702752777777778</v>
      </c>
      <c r="F268" s="27">
        <v>-23.87786388888889</v>
      </c>
      <c r="G268" s="93">
        <v>4.389972222222223</v>
      </c>
      <c r="H268" s="27">
        <v>-21.962569444444444</v>
      </c>
      <c r="I268" s="93">
        <f t="shared" si="56"/>
        <v>0.059325000000000294</v>
      </c>
      <c r="J268" s="27">
        <f t="shared" si="57"/>
        <v>-0.2534555555555542</v>
      </c>
      <c r="K268" s="28">
        <f t="shared" si="64"/>
        <v>-0.3127805555555545</v>
      </c>
      <c r="L268" s="93">
        <f t="shared" si="58"/>
        <v>0.9650736548355483</v>
      </c>
      <c r="M268" s="35" t="str">
        <f t="shared" si="65"/>
        <v>-</v>
      </c>
      <c r="N268" s="27">
        <f t="shared" si="59"/>
        <v>3.7767255602278333</v>
      </c>
      <c r="O268" s="35" t="str">
        <f t="shared" si="66"/>
        <v>-</v>
      </c>
      <c r="P268" s="27">
        <f t="shared" si="60"/>
        <v>4.726270643787912</v>
      </c>
      <c r="Q268" s="36" t="str">
        <f t="shared" si="67"/>
        <v>-</v>
      </c>
      <c r="R268" s="9">
        <f t="shared" si="61"/>
        <v>4.726270643787912</v>
      </c>
      <c r="S268" s="117" t="str">
        <f t="shared" si="69"/>
        <v>-</v>
      </c>
      <c r="T268" s="93">
        <f t="shared" si="62"/>
        <v>9.468069858851294</v>
      </c>
      <c r="U268" s="117" t="str">
        <f t="shared" si="69"/>
        <v>-</v>
      </c>
      <c r="V268" s="49">
        <f t="shared" si="63"/>
        <v>60.91938461002051</v>
      </c>
      <c r="W268" s="36" t="str">
        <f t="shared" si="68"/>
        <v>-</v>
      </c>
    </row>
    <row r="269" spans="1:23" ht="12.75">
      <c r="A269" s="2">
        <v>39783</v>
      </c>
      <c r="B269" s="17">
        <v>0.8055555555555555</v>
      </c>
      <c r="C269" s="93">
        <v>4.659630555555556</v>
      </c>
      <c r="D269" s="28">
        <v>-23.358372222222222</v>
      </c>
      <c r="E269" s="93">
        <v>4.719408333333334</v>
      </c>
      <c r="F269" s="27">
        <v>-23.877725</v>
      </c>
      <c r="G269" s="93">
        <v>4.389972222222223</v>
      </c>
      <c r="H269" s="27">
        <v>-21.962569444444444</v>
      </c>
      <c r="I269" s="93">
        <f t="shared" si="56"/>
        <v>0.05977777777777771</v>
      </c>
      <c r="J269" s="27">
        <f t="shared" si="57"/>
        <v>-0.2696583333333331</v>
      </c>
      <c r="K269" s="28">
        <f t="shared" si="64"/>
        <v>-0.3294361111111108</v>
      </c>
      <c r="L269" s="93">
        <f t="shared" si="58"/>
        <v>0.9719447891128988</v>
      </c>
      <c r="M269" s="35" t="str">
        <f t="shared" si="65"/>
        <v>-</v>
      </c>
      <c r="N269" s="27">
        <f t="shared" si="59"/>
        <v>3.9848291152706725</v>
      </c>
      <c r="O269" s="35" t="str">
        <f t="shared" si="66"/>
        <v>-</v>
      </c>
      <c r="P269" s="27">
        <f t="shared" si="60"/>
        <v>4.937423103350915</v>
      </c>
      <c r="Q269" s="36" t="str">
        <f t="shared" si="67"/>
        <v>-</v>
      </c>
      <c r="R269" s="9">
        <f t="shared" si="61"/>
        <v>4.937423103350915</v>
      </c>
      <c r="S269" s="117" t="str">
        <f t="shared" si="69"/>
        <v>-</v>
      </c>
      <c r="T269" s="93">
        <f t="shared" si="62"/>
        <v>9.894197007734487</v>
      </c>
      <c r="U269" s="117" t="str">
        <f t="shared" si="69"/>
        <v>-</v>
      </c>
      <c r="V269" s="49">
        <f t="shared" si="63"/>
        <v>66.6893243086543</v>
      </c>
      <c r="W269" s="36" t="str">
        <f t="shared" si="68"/>
        <v>-</v>
      </c>
    </row>
    <row r="270" spans="1:23" ht="12.75">
      <c r="A270" s="2">
        <v>39783</v>
      </c>
      <c r="B270" s="17">
        <v>0.80625</v>
      </c>
      <c r="C270" s="93">
        <v>4.675833333333333</v>
      </c>
      <c r="D270" s="28">
        <v>-23.355233333333334</v>
      </c>
      <c r="E270" s="93">
        <v>4.736061111111111</v>
      </c>
      <c r="F270" s="27">
        <v>-23.87758611111111</v>
      </c>
      <c r="G270" s="93">
        <v>4.389972222222223</v>
      </c>
      <c r="H270" s="27">
        <v>-21.962569444444444</v>
      </c>
      <c r="I270" s="93">
        <f t="shared" si="56"/>
        <v>0.06022777777777755</v>
      </c>
      <c r="J270" s="27">
        <f t="shared" si="57"/>
        <v>-0.28586111111111023</v>
      </c>
      <c r="K270" s="28">
        <f t="shared" si="64"/>
        <v>-0.3460888888888878</v>
      </c>
      <c r="L270" s="93">
        <f t="shared" si="58"/>
        <v>0.9787844172032463</v>
      </c>
      <c r="M270" s="35" t="str">
        <f t="shared" si="65"/>
        <v>-</v>
      </c>
      <c r="N270" s="27">
        <f t="shared" si="59"/>
        <v>4.194606739767161</v>
      </c>
      <c r="O270" s="35" t="str">
        <f t="shared" si="66"/>
        <v>-</v>
      </c>
      <c r="P270" s="27">
        <f t="shared" si="60"/>
        <v>5.150157482906602</v>
      </c>
      <c r="Q270" s="36" t="str">
        <f t="shared" si="67"/>
        <v>-</v>
      </c>
      <c r="R270" s="9">
        <f t="shared" si="61"/>
        <v>5.150157482906602</v>
      </c>
      <c r="S270" s="117" t="str">
        <f t="shared" si="69"/>
        <v>-</v>
      </c>
      <c r="T270" s="93">
        <f t="shared" si="62"/>
        <v>10.323548639877009</v>
      </c>
      <c r="U270" s="117" t="str">
        <f t="shared" si="69"/>
        <v>-</v>
      </c>
      <c r="V270" s="49">
        <f t="shared" si="63"/>
        <v>72.76657734058341</v>
      </c>
      <c r="W270" s="36" t="str">
        <f t="shared" si="68"/>
        <v>-</v>
      </c>
    </row>
    <row r="271" spans="1:23" ht="12.75">
      <c r="A271" s="2">
        <v>39783</v>
      </c>
      <c r="B271" s="17">
        <v>0.8069444444444445</v>
      </c>
      <c r="C271" s="93">
        <v>4.692036111111111</v>
      </c>
      <c r="D271" s="28">
        <v>-23.352091666666666</v>
      </c>
      <c r="E271" s="93">
        <v>4.752716666666666</v>
      </c>
      <c r="F271" s="27">
        <v>-23.877444444444446</v>
      </c>
      <c r="G271" s="93">
        <v>4.389972222222223</v>
      </c>
      <c r="H271" s="27">
        <v>-21.962569444444444</v>
      </c>
      <c r="I271" s="93">
        <f t="shared" si="56"/>
        <v>0.06068055555555496</v>
      </c>
      <c r="J271" s="27">
        <f t="shared" si="57"/>
        <v>-0.30206388888888824</v>
      </c>
      <c r="K271" s="28">
        <f t="shared" si="64"/>
        <v>-0.3627444444444432</v>
      </c>
      <c r="L271" s="93">
        <f t="shared" si="58"/>
        <v>0.9856570954825463</v>
      </c>
      <c r="M271" s="35" t="str">
        <f t="shared" si="65"/>
        <v>-</v>
      </c>
      <c r="N271" s="27">
        <f t="shared" si="59"/>
        <v>4.405818750122203</v>
      </c>
      <c r="O271" s="35" t="str">
        <f t="shared" si="66"/>
        <v>-</v>
      </c>
      <c r="P271" s="27">
        <f t="shared" si="60"/>
        <v>5.364350835760763</v>
      </c>
      <c r="Q271" s="36" t="str">
        <f t="shared" si="67"/>
        <v>-</v>
      </c>
      <c r="R271" s="9">
        <f t="shared" si="61"/>
        <v>5.364350835760763</v>
      </c>
      <c r="S271" s="117" t="str">
        <f t="shared" si="69"/>
        <v>-</v>
      </c>
      <c r="T271" s="93">
        <f t="shared" si="62"/>
        <v>10.755826681365512</v>
      </c>
      <c r="U271" s="117" t="str">
        <f t="shared" si="69"/>
        <v>-</v>
      </c>
      <c r="V271" s="49">
        <f t="shared" si="63"/>
        <v>79.15218800549452</v>
      </c>
      <c r="W271" s="36" t="str">
        <f t="shared" si="68"/>
        <v>-</v>
      </c>
    </row>
    <row r="272" spans="1:23" ht="12.75">
      <c r="A272" s="2">
        <v>39783</v>
      </c>
      <c r="B272" s="17">
        <v>0.8076388888888889</v>
      </c>
      <c r="C272" s="93">
        <v>4.708236111111111</v>
      </c>
      <c r="D272" s="28">
        <v>-23.348947222222222</v>
      </c>
      <c r="E272" s="93">
        <v>4.769369444444444</v>
      </c>
      <c r="F272" s="27">
        <v>-23.877305555555555</v>
      </c>
      <c r="G272" s="93">
        <v>4.389972222222223</v>
      </c>
      <c r="H272" s="27">
        <v>-21.962569444444444</v>
      </c>
      <c r="I272" s="93">
        <f t="shared" si="56"/>
        <v>0.06113333333333326</v>
      </c>
      <c r="J272" s="27">
        <f t="shared" si="57"/>
        <v>-0.3182638888888878</v>
      </c>
      <c r="K272" s="28">
        <f t="shared" si="64"/>
        <v>-0.37939722222222105</v>
      </c>
      <c r="L272" s="93">
        <f t="shared" si="58"/>
        <v>0.9925334846749752</v>
      </c>
      <c r="M272" s="35" t="str">
        <f t="shared" si="65"/>
        <v>-</v>
      </c>
      <c r="N272" s="27">
        <f t="shared" si="59"/>
        <v>4.61823192614766</v>
      </c>
      <c r="O272" s="35" t="str">
        <f t="shared" si="66"/>
        <v>-</v>
      </c>
      <c r="P272" s="27">
        <f t="shared" si="60"/>
        <v>5.579769079033908</v>
      </c>
      <c r="Q272" s="36" t="str">
        <f t="shared" si="67"/>
        <v>-</v>
      </c>
      <c r="R272" s="9">
        <f t="shared" si="61"/>
        <v>5.579769079033908</v>
      </c>
      <c r="S272" s="117" t="str">
        <f t="shared" si="69"/>
        <v>-</v>
      </c>
      <c r="T272" s="93">
        <f t="shared" si="62"/>
        <v>11.190534489856542</v>
      </c>
      <c r="U272" s="117" t="str">
        <f t="shared" si="69"/>
        <v>-</v>
      </c>
      <c r="V272" s="49">
        <f t="shared" si="63"/>
        <v>85.84381039548751</v>
      </c>
      <c r="W272" s="36" t="str">
        <f t="shared" si="68"/>
        <v>-</v>
      </c>
    </row>
    <row r="273" spans="1:23" ht="12.75">
      <c r="A273" s="2">
        <v>39783</v>
      </c>
      <c r="B273" s="17">
        <v>0.8083333333333332</v>
      </c>
      <c r="C273" s="93">
        <v>4.724436111111111</v>
      </c>
      <c r="D273" s="28">
        <v>-23.3458</v>
      </c>
      <c r="E273" s="93">
        <v>4.786022222222222</v>
      </c>
      <c r="F273" s="27">
        <v>-23.87716388888889</v>
      </c>
      <c r="G273" s="93">
        <v>4.389972222222223</v>
      </c>
      <c r="H273" s="27">
        <v>-21.962569444444444</v>
      </c>
      <c r="I273" s="93">
        <f t="shared" si="56"/>
        <v>0.061586111111110675</v>
      </c>
      <c r="J273" s="27">
        <f t="shared" si="57"/>
        <v>-0.33446388888888823</v>
      </c>
      <c r="K273" s="28">
        <f t="shared" si="64"/>
        <v>-0.3960499999999989</v>
      </c>
      <c r="L273" s="93">
        <f t="shared" si="58"/>
        <v>0.9994106226571994</v>
      </c>
      <c r="M273" s="35" t="str">
        <f t="shared" si="65"/>
        <v>-</v>
      </c>
      <c r="N273" s="27">
        <f t="shared" si="59"/>
        <v>4.8317195451174</v>
      </c>
      <c r="O273" s="35" t="str">
        <f t="shared" si="66"/>
        <v>-</v>
      </c>
      <c r="P273" s="27">
        <f t="shared" si="60"/>
        <v>5.796304992216842</v>
      </c>
      <c r="Q273" s="36" t="str">
        <f t="shared" si="67"/>
        <v>-</v>
      </c>
      <c r="R273" s="9">
        <f t="shared" si="61"/>
        <v>5.796304992216842</v>
      </c>
      <c r="S273" s="117" t="str">
        <f t="shared" si="69"/>
        <v>-</v>
      </c>
      <c r="T273" s="93">
        <f t="shared" si="62"/>
        <v>11.627435159991443</v>
      </c>
      <c r="U273" s="117" t="str">
        <f t="shared" si="69"/>
        <v>-</v>
      </c>
      <c r="V273" s="49">
        <f t="shared" si="63"/>
        <v>92.84203944592981</v>
      </c>
      <c r="W273" s="36" t="str">
        <f t="shared" si="68"/>
        <v>-</v>
      </c>
    </row>
    <row r="274" spans="1:23" ht="12.75">
      <c r="A274" s="2">
        <v>39783</v>
      </c>
      <c r="B274" s="17">
        <v>0.8090277777777778</v>
      </c>
      <c r="C274" s="93">
        <v>4.740636111111111</v>
      </c>
      <c r="D274" s="28">
        <v>-23.342652777777776</v>
      </c>
      <c r="E274" s="93">
        <v>4.802677777777777</v>
      </c>
      <c r="F274" s="27">
        <v>-23.877025</v>
      </c>
      <c r="G274" s="93">
        <v>4.389972222222223</v>
      </c>
      <c r="H274" s="27">
        <v>-21.962569444444444</v>
      </c>
      <c r="I274" s="93">
        <f t="shared" si="56"/>
        <v>0.06204166666666655</v>
      </c>
      <c r="J274" s="27">
        <f t="shared" si="57"/>
        <v>-0.3506638888888878</v>
      </c>
      <c r="K274" s="28">
        <f t="shared" si="64"/>
        <v>-0.4127055555555543</v>
      </c>
      <c r="L274" s="93">
        <f t="shared" si="58"/>
        <v>1.0063223004718347</v>
      </c>
      <c r="M274" s="35" t="str">
        <f t="shared" si="65"/>
        <v>-</v>
      </c>
      <c r="N274" s="27">
        <f t="shared" si="59"/>
        <v>5.046146127285321</v>
      </c>
      <c r="O274" s="35" t="str">
        <f t="shared" si="66"/>
        <v>-</v>
      </c>
      <c r="P274" s="27">
        <f t="shared" si="60"/>
        <v>6.01387532047115</v>
      </c>
      <c r="Q274" s="36" t="str">
        <f t="shared" si="67"/>
        <v>-</v>
      </c>
      <c r="R274" s="9">
        <f t="shared" si="61"/>
        <v>6.01387532047115</v>
      </c>
      <c r="S274" s="117" t="str">
        <f t="shared" si="69"/>
        <v>-</v>
      </c>
      <c r="T274" s="93">
        <f t="shared" si="62"/>
        <v>12.066343748228306</v>
      </c>
      <c r="U274" s="117" t="str">
        <f t="shared" si="69"/>
        <v>-</v>
      </c>
      <c r="V274" s="49">
        <f t="shared" si="63"/>
        <v>100.14760592300766</v>
      </c>
      <c r="W274" s="36" t="str">
        <f t="shared" si="68"/>
        <v>-</v>
      </c>
    </row>
    <row r="275" spans="1:23" ht="12.75">
      <c r="A275" s="2">
        <v>39783</v>
      </c>
      <c r="B275" s="17">
        <v>0.8097222222222222</v>
      </c>
      <c r="C275" s="93">
        <v>4.756836111111111</v>
      </c>
      <c r="D275" s="28">
        <v>-23.339505555555554</v>
      </c>
      <c r="E275" s="93">
        <v>4.819330555555555</v>
      </c>
      <c r="F275" s="27">
        <v>-23.876886111111112</v>
      </c>
      <c r="G275" s="93">
        <v>4.389972222222223</v>
      </c>
      <c r="H275" s="27">
        <v>-21.962569444444444</v>
      </c>
      <c r="I275" s="93">
        <f t="shared" si="56"/>
        <v>0.062494444444443964</v>
      </c>
      <c r="J275" s="27">
        <f t="shared" si="57"/>
        <v>-0.3668638888888882</v>
      </c>
      <c r="K275" s="28">
        <f t="shared" si="64"/>
        <v>-0.4293583333333322</v>
      </c>
      <c r="L275" s="93">
        <f t="shared" si="58"/>
        <v>1.0132023491780382</v>
      </c>
      <c r="M275" s="35" t="str">
        <f t="shared" si="65"/>
        <v>-</v>
      </c>
      <c r="N275" s="27">
        <f t="shared" si="59"/>
        <v>5.261396999028792</v>
      </c>
      <c r="O275" s="35" t="str">
        <f t="shared" si="66"/>
        <v>-</v>
      </c>
      <c r="P275" s="27">
        <f t="shared" si="60"/>
        <v>6.232301578798609</v>
      </c>
      <c r="Q275" s="36" t="str">
        <f t="shared" si="67"/>
        <v>-</v>
      </c>
      <c r="R275" s="9">
        <f t="shared" si="61"/>
        <v>6.232301578798609</v>
      </c>
      <c r="S275" s="117" t="str">
        <f t="shared" si="69"/>
        <v>-</v>
      </c>
      <c r="T275" s="93">
        <f t="shared" si="62"/>
        <v>12.50690092700544</v>
      </c>
      <c r="U275" s="117" t="str">
        <f t="shared" si="69"/>
        <v>-</v>
      </c>
      <c r="V275" s="49">
        <f t="shared" si="63"/>
        <v>107.75825305049757</v>
      </c>
      <c r="W275" s="36" t="str">
        <f t="shared" si="68"/>
        <v>-</v>
      </c>
    </row>
    <row r="276" spans="1:23" ht="12.75">
      <c r="A276" s="2">
        <v>39783</v>
      </c>
      <c r="B276" s="17">
        <v>0.8104166666666667</v>
      </c>
      <c r="C276" s="93">
        <v>4.773033333333333</v>
      </c>
      <c r="D276" s="28">
        <v>-23.336352777777776</v>
      </c>
      <c r="E276" s="93">
        <v>4.835986111111111</v>
      </c>
      <c r="F276" s="27">
        <v>-23.876744444444444</v>
      </c>
      <c r="G276" s="93">
        <v>4.389972222222223</v>
      </c>
      <c r="H276" s="27">
        <v>-21.962569444444444</v>
      </c>
      <c r="I276" s="93">
        <f t="shared" si="56"/>
        <v>0.06295277777777741</v>
      </c>
      <c r="J276" s="27">
        <f t="shared" si="57"/>
        <v>-0.3830611111111102</v>
      </c>
      <c r="K276" s="28">
        <f t="shared" si="64"/>
        <v>-0.4460138888888876</v>
      </c>
      <c r="L276" s="93">
        <f t="shared" si="58"/>
        <v>1.020149351865252</v>
      </c>
      <c r="M276" s="35" t="str">
        <f t="shared" si="65"/>
        <v>-</v>
      </c>
      <c r="N276" s="27">
        <f t="shared" si="59"/>
        <v>5.47733657514804</v>
      </c>
      <c r="O276" s="35" t="str">
        <f t="shared" si="66"/>
        <v>-</v>
      </c>
      <c r="P276" s="27">
        <f t="shared" si="60"/>
        <v>6.451564665560564</v>
      </c>
      <c r="Q276" s="36" t="str">
        <f t="shared" si="67"/>
        <v>-</v>
      </c>
      <c r="R276" s="9">
        <f t="shared" si="61"/>
        <v>6.451564665560564</v>
      </c>
      <c r="S276" s="117" t="str">
        <f t="shared" si="69"/>
        <v>-</v>
      </c>
      <c r="T276" s="93">
        <f t="shared" si="62"/>
        <v>12.949050592573856</v>
      </c>
      <c r="U276" s="117" t="str">
        <f t="shared" si="69"/>
        <v>-</v>
      </c>
      <c r="V276" s="49">
        <f t="shared" si="63"/>
        <v>115.6754855205691</v>
      </c>
      <c r="W276" s="36" t="str">
        <f t="shared" si="68"/>
        <v>-</v>
      </c>
    </row>
    <row r="277" spans="1:23" ht="12.75">
      <c r="A277" s="2">
        <v>39783</v>
      </c>
      <c r="B277" s="17">
        <v>0.811111111111111</v>
      </c>
      <c r="C277" s="93">
        <v>4.789233333333333</v>
      </c>
      <c r="D277" s="28">
        <v>-23.333202777777778</v>
      </c>
      <c r="E277" s="93">
        <v>4.8526388888888885</v>
      </c>
      <c r="F277" s="27">
        <v>-23.876605555555557</v>
      </c>
      <c r="G277" s="93">
        <v>4.389972222222223</v>
      </c>
      <c r="H277" s="27">
        <v>-21.962569444444444</v>
      </c>
      <c r="I277" s="93">
        <f t="shared" si="56"/>
        <v>0.06340555555555571</v>
      </c>
      <c r="J277" s="27">
        <f t="shared" si="57"/>
        <v>-0.39926111111110973</v>
      </c>
      <c r="K277" s="28">
        <f t="shared" si="64"/>
        <v>-0.46266666666666545</v>
      </c>
      <c r="L277" s="93">
        <f t="shared" si="58"/>
        <v>1.0270322844640338</v>
      </c>
      <c r="M277" s="35" t="str">
        <f t="shared" si="65"/>
        <v>-</v>
      </c>
      <c r="N277" s="27">
        <f t="shared" si="59"/>
        <v>5.693958531562991</v>
      </c>
      <c r="O277" s="35" t="str">
        <f t="shared" si="66"/>
        <v>-</v>
      </c>
      <c r="P277" s="27">
        <f t="shared" si="60"/>
        <v>6.671513437853879</v>
      </c>
      <c r="Q277" s="36" t="str">
        <f t="shared" si="67"/>
        <v>-</v>
      </c>
      <c r="R277" s="9">
        <f t="shared" si="61"/>
        <v>6.671513437853879</v>
      </c>
      <c r="S277" s="117" t="str">
        <f t="shared" si="69"/>
        <v>-</v>
      </c>
      <c r="T277" s="93">
        <f t="shared" si="62"/>
        <v>13.392504253880904</v>
      </c>
      <c r="U277" s="117" t="str">
        <f t="shared" si="69"/>
        <v>-</v>
      </c>
      <c r="V277" s="49">
        <f t="shared" si="63"/>
        <v>123.897580694696</v>
      </c>
      <c r="W277" s="36" t="str">
        <f t="shared" si="68"/>
        <v>-</v>
      </c>
    </row>
    <row r="278" spans="1:23" ht="12.75">
      <c r="A278" s="2">
        <v>39783</v>
      </c>
      <c r="B278" s="17">
        <v>0.8118055555555556</v>
      </c>
      <c r="C278" s="93">
        <v>4.805427777777777</v>
      </c>
      <c r="D278" s="28">
        <v>-23.330047222222223</v>
      </c>
      <c r="E278" s="93">
        <v>4.869291666666667</v>
      </c>
      <c r="F278" s="27">
        <v>-23.87646388888889</v>
      </c>
      <c r="G278" s="93">
        <v>4.389972222222223</v>
      </c>
      <c r="H278" s="27">
        <v>-21.962569444444444</v>
      </c>
      <c r="I278" s="93">
        <f t="shared" si="56"/>
        <v>0.06386388888889005</v>
      </c>
      <c r="J278" s="27">
        <f t="shared" si="57"/>
        <v>-0.41545555555555413</v>
      </c>
      <c r="K278" s="28">
        <f t="shared" si="64"/>
        <v>-0.4793194444444442</v>
      </c>
      <c r="L278" s="93">
        <f t="shared" si="58"/>
        <v>1.0339822037550037</v>
      </c>
      <c r="M278" s="35" t="str">
        <f t="shared" si="65"/>
        <v>-</v>
      </c>
      <c r="N278" s="27">
        <f t="shared" si="59"/>
        <v>5.911078292225944</v>
      </c>
      <c r="O278" s="35" t="str">
        <f t="shared" si="66"/>
        <v>-</v>
      </c>
      <c r="P278" s="27">
        <f t="shared" si="60"/>
        <v>6.8921132577634365</v>
      </c>
      <c r="Q278" s="36" t="str">
        <f t="shared" si="67"/>
        <v>-</v>
      </c>
      <c r="R278" s="9">
        <f t="shared" si="61"/>
        <v>6.8921132577634365</v>
      </c>
      <c r="S278" s="117" t="str">
        <f t="shared" si="69"/>
        <v>-</v>
      </c>
      <c r="T278" s="93">
        <f t="shared" si="62"/>
        <v>13.837173753744384</v>
      </c>
      <c r="U278" s="117" t="str">
        <f t="shared" si="69"/>
        <v>-</v>
      </c>
      <c r="V278" s="49">
        <f t="shared" si="63"/>
        <v>132.42449646411663</v>
      </c>
      <c r="W278" s="36" t="str">
        <f t="shared" si="68"/>
        <v>-</v>
      </c>
    </row>
    <row r="279" spans="1:23" ht="12.75">
      <c r="A279" s="2">
        <v>39783</v>
      </c>
      <c r="B279" s="17">
        <v>0.8125</v>
      </c>
      <c r="C279" s="93">
        <v>4.821625</v>
      </c>
      <c r="D279" s="28">
        <v>-23.326891666666665</v>
      </c>
      <c r="E279" s="93">
        <v>4.885947222222222</v>
      </c>
      <c r="F279" s="27">
        <v>-23.876325</v>
      </c>
      <c r="G279" s="93">
        <v>4.389972222222223</v>
      </c>
      <c r="H279" s="27">
        <v>-21.962569444444444</v>
      </c>
      <c r="I279" s="93">
        <f t="shared" si="56"/>
        <v>0.06432222222222173</v>
      </c>
      <c r="J279" s="27">
        <f t="shared" si="57"/>
        <v>-0.431652777777777</v>
      </c>
      <c r="K279" s="28">
        <f t="shared" si="64"/>
        <v>-0.4959749999999987</v>
      </c>
      <c r="L279" s="93">
        <f t="shared" si="58"/>
        <v>1.0409342965675923</v>
      </c>
      <c r="M279" s="35" t="str">
        <f t="shared" si="65"/>
        <v>-</v>
      </c>
      <c r="N279" s="27">
        <f t="shared" si="59"/>
        <v>6.128748124615111</v>
      </c>
      <c r="O279" s="35" t="str">
        <f t="shared" si="66"/>
        <v>-</v>
      </c>
      <c r="P279" s="27">
        <f t="shared" si="60"/>
        <v>7.113341285120031</v>
      </c>
      <c r="Q279" s="36" t="str">
        <f t="shared" si="67"/>
        <v>-</v>
      </c>
      <c r="R279" s="9">
        <f t="shared" si="61"/>
        <v>7.113341285120031</v>
      </c>
      <c r="S279" s="117" t="str">
        <f t="shared" si="69"/>
        <v>-</v>
      </c>
      <c r="T279" s="93">
        <f t="shared" si="62"/>
        <v>14.283023706302734</v>
      </c>
      <c r="U279" s="117" t="str">
        <f t="shared" si="69"/>
        <v>-</v>
      </c>
      <c r="V279" s="49">
        <f t="shared" si="63"/>
        <v>141.25819584133558</v>
      </c>
      <c r="W279" s="36" t="str">
        <f t="shared" si="68"/>
        <v>-</v>
      </c>
    </row>
    <row r="280" spans="1:23" ht="12.75">
      <c r="A280" s="2">
        <v>39783</v>
      </c>
      <c r="B280" s="17">
        <v>0.8131944444444444</v>
      </c>
      <c r="C280" s="93">
        <v>4.8378194444444444</v>
      </c>
      <c r="D280" s="28">
        <v>-23.32373611111111</v>
      </c>
      <c r="E280" s="93">
        <v>4.9026000000000005</v>
      </c>
      <c r="F280" s="27">
        <v>-23.87618611111111</v>
      </c>
      <c r="G280" s="93">
        <v>4.389972222222223</v>
      </c>
      <c r="H280" s="27">
        <v>-21.962569444444444</v>
      </c>
      <c r="I280" s="93">
        <f t="shared" si="56"/>
        <v>0.06478055555555606</v>
      </c>
      <c r="J280" s="27">
        <f t="shared" si="57"/>
        <v>-0.4478472222222214</v>
      </c>
      <c r="K280" s="28">
        <f t="shared" si="64"/>
        <v>-0.5126277777777775</v>
      </c>
      <c r="L280" s="93">
        <f t="shared" si="58"/>
        <v>1.0478870896935524</v>
      </c>
      <c r="M280" s="35" t="str">
        <f t="shared" si="65"/>
        <v>-</v>
      </c>
      <c r="N280" s="27">
        <f t="shared" si="59"/>
        <v>6.3468404097497</v>
      </c>
      <c r="O280" s="35" t="str">
        <f t="shared" si="66"/>
        <v>-</v>
      </c>
      <c r="P280" s="27">
        <f t="shared" si="60"/>
        <v>7.335068963640784</v>
      </c>
      <c r="Q280" s="36" t="str">
        <f t="shared" si="67"/>
        <v>-</v>
      </c>
      <c r="R280" s="9">
        <f t="shared" si="61"/>
        <v>7.335068963640784</v>
      </c>
      <c r="S280" s="117" t="str">
        <f t="shared" si="69"/>
        <v>-</v>
      </c>
      <c r="T280" s="93">
        <f t="shared" si="62"/>
        <v>14.729796463084035</v>
      </c>
      <c r="U280" s="117" t="str">
        <f t="shared" si="69"/>
        <v>-</v>
      </c>
      <c r="V280" s="49">
        <f t="shared" si="63"/>
        <v>150.3955517744481</v>
      </c>
      <c r="W280" s="36" t="str">
        <f t="shared" si="68"/>
        <v>-</v>
      </c>
    </row>
    <row r="281" spans="1:23" ht="12.75">
      <c r="A281" s="2">
        <v>39783</v>
      </c>
      <c r="B281" s="17">
        <v>0.813888888888889</v>
      </c>
      <c r="C281" s="93">
        <v>4.854013888888889</v>
      </c>
      <c r="D281" s="28">
        <v>-23.32057777777778</v>
      </c>
      <c r="E281" s="93">
        <v>4.919252777777778</v>
      </c>
      <c r="F281" s="27">
        <v>-23.876044444444446</v>
      </c>
      <c r="G281" s="93">
        <v>4.389972222222223</v>
      </c>
      <c r="H281" s="27">
        <v>-21.962569444444444</v>
      </c>
      <c r="I281" s="93">
        <f t="shared" si="56"/>
        <v>0.06523888888888951</v>
      </c>
      <c r="J281" s="27">
        <f t="shared" si="57"/>
        <v>-0.4640416666666658</v>
      </c>
      <c r="K281" s="28">
        <f t="shared" si="64"/>
        <v>-0.5292805555555553</v>
      </c>
      <c r="L281" s="93">
        <f t="shared" si="58"/>
        <v>1.0548405882060592</v>
      </c>
      <c r="M281" s="35" t="str">
        <f t="shared" si="65"/>
        <v>-</v>
      </c>
      <c r="N281" s="27">
        <f t="shared" si="59"/>
        <v>6.565346191541761</v>
      </c>
      <c r="O281" s="35" t="str">
        <f t="shared" si="66"/>
        <v>-</v>
      </c>
      <c r="P281" s="27">
        <f t="shared" si="60"/>
        <v>7.557284702107063</v>
      </c>
      <c r="Q281" s="36" t="str">
        <f t="shared" si="67"/>
        <v>-</v>
      </c>
      <c r="R281" s="9">
        <f t="shared" si="61"/>
        <v>7.557284702107063</v>
      </c>
      <c r="S281" s="117" t="str">
        <f t="shared" si="69"/>
        <v>-</v>
      </c>
      <c r="T281" s="93">
        <f t="shared" si="62"/>
        <v>15.177471481854884</v>
      </c>
      <c r="U281" s="117" t="str">
        <f t="shared" si="69"/>
        <v>-</v>
      </c>
      <c r="V281" s="49">
        <f t="shared" si="63"/>
        <v>159.83787878597985</v>
      </c>
      <c r="W281" s="36" t="str">
        <f t="shared" si="68"/>
        <v>-</v>
      </c>
    </row>
    <row r="282" spans="1:23" ht="12.75">
      <c r="A282" s="2">
        <v>39783</v>
      </c>
      <c r="B282" s="17">
        <v>0.8145833333333333</v>
      </c>
      <c r="C282" s="93">
        <v>4.870208333333334</v>
      </c>
      <c r="D282" s="28">
        <v>-23.317416666666666</v>
      </c>
      <c r="E282" s="93">
        <v>4.935908333333334</v>
      </c>
      <c r="F282" s="27">
        <v>-23.875905555555555</v>
      </c>
      <c r="G282" s="93">
        <v>4.389972222222223</v>
      </c>
      <c r="H282" s="27">
        <v>-21.962569444444444</v>
      </c>
      <c r="I282" s="93">
        <f t="shared" si="56"/>
        <v>0.06569999999999965</v>
      </c>
      <c r="J282" s="27">
        <f t="shared" si="57"/>
        <v>-0.4802361111111111</v>
      </c>
      <c r="K282" s="28">
        <f t="shared" si="64"/>
        <v>-0.5459361111111107</v>
      </c>
      <c r="L282" s="93">
        <f t="shared" si="58"/>
        <v>1.0618301614516295</v>
      </c>
      <c r="M282" s="35" t="str">
        <f t="shared" si="65"/>
        <v>-</v>
      </c>
      <c r="N282" s="27">
        <f t="shared" si="59"/>
        <v>6.784225494068572</v>
      </c>
      <c r="O282" s="35" t="str">
        <f t="shared" si="66"/>
        <v>-</v>
      </c>
      <c r="P282" s="27">
        <f t="shared" si="60"/>
        <v>7.77998449164868</v>
      </c>
      <c r="Q282" s="36" t="str">
        <f t="shared" si="67"/>
        <v>-</v>
      </c>
      <c r="R282" s="9">
        <f t="shared" si="61"/>
        <v>7.77998449164868</v>
      </c>
      <c r="S282" s="117" t="str">
        <f t="shared" si="69"/>
        <v>-</v>
      </c>
      <c r="T282" s="93">
        <f t="shared" si="62"/>
        <v>15.626040147168881</v>
      </c>
      <c r="U282" s="117" t="str">
        <f t="shared" si="69"/>
        <v>-</v>
      </c>
      <c r="V282" s="49">
        <f t="shared" si="63"/>
        <v>169.58646912585255</v>
      </c>
      <c r="W282" s="36" t="str">
        <f t="shared" si="68"/>
        <v>-</v>
      </c>
    </row>
    <row r="283" spans="1:23" ht="12.75">
      <c r="A283" s="2">
        <v>39783</v>
      </c>
      <c r="B283" s="17">
        <v>0.8152777777777778</v>
      </c>
      <c r="C283" s="93">
        <v>4.886399999999999</v>
      </c>
      <c r="D283" s="28">
        <v>-23.314255555555555</v>
      </c>
      <c r="E283" s="93">
        <v>4.952561111111112</v>
      </c>
      <c r="F283" s="27">
        <v>-23.87576388888889</v>
      </c>
      <c r="G283" s="93">
        <v>4.389972222222223</v>
      </c>
      <c r="H283" s="27">
        <v>-21.962569444444444</v>
      </c>
      <c r="I283" s="93">
        <f t="shared" si="56"/>
        <v>0.06616111111111245</v>
      </c>
      <c r="J283" s="27">
        <f t="shared" si="57"/>
        <v>-0.49642777777777614</v>
      </c>
      <c r="K283" s="28">
        <f t="shared" si="64"/>
        <v>-0.5625888888888886</v>
      </c>
      <c r="L283" s="93">
        <f t="shared" si="58"/>
        <v>1.0688189744877241</v>
      </c>
      <c r="M283" s="35" t="str">
        <f t="shared" si="65"/>
        <v>-</v>
      </c>
      <c r="N283" s="27">
        <f t="shared" si="59"/>
        <v>7.003406002970502</v>
      </c>
      <c r="O283" s="35" t="str">
        <f t="shared" si="66"/>
        <v>-</v>
      </c>
      <c r="P283" s="27">
        <f t="shared" si="60"/>
        <v>8.003054952279433</v>
      </c>
      <c r="Q283" s="36" t="str">
        <f t="shared" si="67"/>
        <v>-</v>
      </c>
      <c r="R283" s="9">
        <f t="shared" si="61"/>
        <v>8.003054952279433</v>
      </c>
      <c r="S283" s="117" t="str">
        <f t="shared" si="69"/>
        <v>-</v>
      </c>
      <c r="T283" s="93">
        <f t="shared" si="62"/>
        <v>16.07527992973766</v>
      </c>
      <c r="U283" s="117" t="str">
        <f t="shared" si="69"/>
        <v>-</v>
      </c>
      <c r="V283" s="49">
        <f t="shared" si="63"/>
        <v>179.63819162346942</v>
      </c>
      <c r="W283" s="36" t="str">
        <f t="shared" si="68"/>
        <v>-</v>
      </c>
    </row>
    <row r="284" spans="1:23" ht="12.75">
      <c r="A284" s="2">
        <v>39783</v>
      </c>
      <c r="B284" s="17">
        <v>0.8159722222222222</v>
      </c>
      <c r="C284" s="93">
        <v>4.9025944444444445</v>
      </c>
      <c r="D284" s="28">
        <v>-23.311091666666666</v>
      </c>
      <c r="E284" s="93">
        <v>4.969216666666667</v>
      </c>
      <c r="F284" s="27">
        <v>-23.875625</v>
      </c>
      <c r="G284" s="93">
        <v>4.389972222222223</v>
      </c>
      <c r="H284" s="27">
        <v>-21.962569444444444</v>
      </c>
      <c r="I284" s="93">
        <f t="shared" si="56"/>
        <v>0.06662222222222258</v>
      </c>
      <c r="J284" s="27">
        <f t="shared" si="57"/>
        <v>-0.5126222222222214</v>
      </c>
      <c r="K284" s="28">
        <f t="shared" si="64"/>
        <v>-0.579244444444444</v>
      </c>
      <c r="L284" s="93">
        <f t="shared" si="58"/>
        <v>1.0758113863454224</v>
      </c>
      <c r="M284" s="35" t="str">
        <f t="shared" si="65"/>
        <v>-</v>
      </c>
      <c r="N284" s="27">
        <f t="shared" si="59"/>
        <v>7.222931731801202</v>
      </c>
      <c r="O284" s="35" t="str">
        <f t="shared" si="66"/>
        <v>-</v>
      </c>
      <c r="P284" s="27">
        <f t="shared" si="60"/>
        <v>8.226537869041218</v>
      </c>
      <c r="Q284" s="36" t="str">
        <f t="shared" si="67"/>
        <v>-</v>
      </c>
      <c r="R284" s="9">
        <f t="shared" si="61"/>
        <v>8.226537869041218</v>
      </c>
      <c r="S284" s="117" t="str">
        <f t="shared" si="69"/>
        <v>-</v>
      </c>
      <c r="T284" s="93">
        <f t="shared" si="62"/>
        <v>16.52528098718784</v>
      </c>
      <c r="U284" s="117" t="str">
        <f t="shared" si="69"/>
        <v>-</v>
      </c>
      <c r="V284" s="49">
        <f t="shared" si="63"/>
        <v>189.9964329994391</v>
      </c>
      <c r="W284" s="36" t="str">
        <f t="shared" si="68"/>
        <v>-</v>
      </c>
    </row>
    <row r="285" spans="1:23" ht="12.75">
      <c r="A285" s="2">
        <v>39783</v>
      </c>
      <c r="B285" s="17">
        <v>0.8166666666666668</v>
      </c>
      <c r="C285" s="93">
        <v>4.918783333333334</v>
      </c>
      <c r="D285" s="28">
        <v>-23.307927777777778</v>
      </c>
      <c r="E285" s="93">
        <v>4.985869444444445</v>
      </c>
      <c r="F285" s="27">
        <v>-23.875483333333335</v>
      </c>
      <c r="G285" s="93">
        <v>4.389972222222223</v>
      </c>
      <c r="H285" s="27">
        <v>-21.962569444444444</v>
      </c>
      <c r="I285" s="93">
        <f t="shared" si="56"/>
        <v>0.06708611111111118</v>
      </c>
      <c r="J285" s="27">
        <f t="shared" si="57"/>
        <v>-0.5288111111111107</v>
      </c>
      <c r="K285" s="28">
        <f t="shared" si="64"/>
        <v>-0.5958972222222219</v>
      </c>
      <c r="L285" s="93">
        <f t="shared" si="58"/>
        <v>1.0828355354217354</v>
      </c>
      <c r="M285" s="35" t="str">
        <f t="shared" si="65"/>
        <v>-</v>
      </c>
      <c r="N285" s="27">
        <f t="shared" si="59"/>
        <v>7.4426625352292115</v>
      </c>
      <c r="O285" s="35" t="str">
        <f t="shared" si="66"/>
        <v>-</v>
      </c>
      <c r="P285" s="27">
        <f t="shared" si="60"/>
        <v>8.450327216725812</v>
      </c>
      <c r="Q285" s="36" t="str">
        <f t="shared" si="67"/>
        <v>-</v>
      </c>
      <c r="R285" s="9">
        <f t="shared" si="61"/>
        <v>8.450327216725812</v>
      </c>
      <c r="S285" s="117" t="str">
        <f t="shared" si="69"/>
        <v>-</v>
      </c>
      <c r="T285" s="93">
        <f t="shared" si="62"/>
        <v>16.975825287376757</v>
      </c>
      <c r="U285" s="117" t="str">
        <f t="shared" si="69"/>
        <v>-</v>
      </c>
      <c r="V285" s="49">
        <f t="shared" si="63"/>
        <v>200.65716750840323</v>
      </c>
      <c r="W285" s="36" t="str">
        <f t="shared" si="68"/>
        <v>-</v>
      </c>
    </row>
    <row r="286" spans="1:23" ht="12.75">
      <c r="A286" s="2">
        <v>39783</v>
      </c>
      <c r="B286" s="17">
        <v>0.8173611111111111</v>
      </c>
      <c r="C286" s="93">
        <v>4.9349750000000006</v>
      </c>
      <c r="D286" s="28">
        <v>-23.304761111111112</v>
      </c>
      <c r="E286" s="93">
        <v>5.002522222222222</v>
      </c>
      <c r="F286" s="27">
        <v>-23.875344444444444</v>
      </c>
      <c r="G286" s="93">
        <v>4.389972222222223</v>
      </c>
      <c r="H286" s="27">
        <v>-21.962569444444444</v>
      </c>
      <c r="I286" s="93">
        <f t="shared" si="56"/>
        <v>0.06754722222222131</v>
      </c>
      <c r="J286" s="27">
        <f t="shared" si="57"/>
        <v>-0.5450027777777775</v>
      </c>
      <c r="K286" s="28">
        <f t="shared" si="64"/>
        <v>-0.6125499999999988</v>
      </c>
      <c r="L286" s="93">
        <f t="shared" si="58"/>
        <v>1.0898307487320091</v>
      </c>
      <c r="M286" s="35" t="str">
        <f t="shared" si="65"/>
        <v>-</v>
      </c>
      <c r="N286" s="27">
        <f t="shared" si="59"/>
        <v>7.66268705472593</v>
      </c>
      <c r="O286" s="35" t="str">
        <f t="shared" si="66"/>
        <v>-</v>
      </c>
      <c r="P286" s="27">
        <f t="shared" si="60"/>
        <v>8.674434101368803</v>
      </c>
      <c r="Q286" s="36" t="str">
        <f t="shared" si="67"/>
        <v>-</v>
      </c>
      <c r="R286" s="9">
        <f t="shared" si="61"/>
        <v>8.674434101368803</v>
      </c>
      <c r="S286" s="117" t="str">
        <f t="shared" si="69"/>
        <v>-</v>
      </c>
      <c r="T286" s="93">
        <f t="shared" si="62"/>
        <v>17.426951904826744</v>
      </c>
      <c r="U286" s="117" t="str">
        <f t="shared" si="69"/>
        <v>-</v>
      </c>
      <c r="V286" s="49">
        <f t="shared" si="63"/>
        <v>211.62288954062183</v>
      </c>
      <c r="W286" s="36" t="str">
        <f t="shared" si="68"/>
        <v>-</v>
      </c>
    </row>
    <row r="287" spans="1:23" ht="12.75">
      <c r="A287" s="2">
        <v>39783</v>
      </c>
      <c r="B287" s="17">
        <v>0.8180555555555555</v>
      </c>
      <c r="C287" s="93">
        <v>4.951163888888889</v>
      </c>
      <c r="D287" s="28">
        <v>-23.301591666666667</v>
      </c>
      <c r="E287" s="93">
        <v>5.019177777777777</v>
      </c>
      <c r="F287" s="27">
        <v>-23.875205555555556</v>
      </c>
      <c r="G287" s="93">
        <v>4.389972222222223</v>
      </c>
      <c r="H287" s="27">
        <v>-21.962569444444444</v>
      </c>
      <c r="I287" s="93">
        <f t="shared" si="56"/>
        <v>0.06801388888888837</v>
      </c>
      <c r="J287" s="27">
        <f t="shared" si="57"/>
        <v>-0.5611916666666659</v>
      </c>
      <c r="K287" s="28">
        <f t="shared" si="64"/>
        <v>-0.6292055555555542</v>
      </c>
      <c r="L287" s="93">
        <f t="shared" si="58"/>
        <v>1.096893160336901</v>
      </c>
      <c r="M287" s="35" t="str">
        <f t="shared" si="65"/>
        <v>-</v>
      </c>
      <c r="N287" s="27">
        <f t="shared" si="59"/>
        <v>7.882908107266347</v>
      </c>
      <c r="O287" s="35" t="str">
        <f t="shared" si="66"/>
        <v>-</v>
      </c>
      <c r="P287" s="27">
        <f t="shared" si="60"/>
        <v>8.898870859549461</v>
      </c>
      <c r="Q287" s="36" t="str">
        <f t="shared" si="67"/>
        <v>-</v>
      </c>
      <c r="R287" s="9">
        <f t="shared" si="61"/>
        <v>8.898870859549461</v>
      </c>
      <c r="S287" s="117" t="str">
        <f t="shared" si="69"/>
        <v>-</v>
      </c>
      <c r="T287" s="93">
        <f t="shared" si="62"/>
        <v>17.87867212715271</v>
      </c>
      <c r="U287" s="117" t="str">
        <f t="shared" si="69"/>
        <v>-</v>
      </c>
      <c r="V287" s="49">
        <f t="shared" si="63"/>
        <v>222.89423989916776</v>
      </c>
      <c r="W287" s="36" t="str">
        <f t="shared" si="68"/>
        <v>-</v>
      </c>
    </row>
    <row r="288" spans="1:23" ht="12.75">
      <c r="A288" s="2">
        <v>39783</v>
      </c>
      <c r="B288" s="17">
        <v>0.81875</v>
      </c>
      <c r="C288" s="93">
        <v>4.967352777777778</v>
      </c>
      <c r="D288" s="28">
        <v>-23.298425</v>
      </c>
      <c r="E288" s="93">
        <v>5.035830555555555</v>
      </c>
      <c r="F288" s="27">
        <v>-23.87506388888889</v>
      </c>
      <c r="G288" s="93">
        <v>4.389972222222223</v>
      </c>
      <c r="H288" s="27">
        <v>-21.962569444444444</v>
      </c>
      <c r="I288" s="93">
        <f t="shared" si="56"/>
        <v>0.06847777777777697</v>
      </c>
      <c r="J288" s="27">
        <f t="shared" si="57"/>
        <v>-0.5773805555555551</v>
      </c>
      <c r="K288" s="28">
        <f t="shared" si="64"/>
        <v>-0.6458583333333321</v>
      </c>
      <c r="L288" s="93">
        <f t="shared" si="58"/>
        <v>1.1039207955090389</v>
      </c>
      <c r="M288" s="35" t="str">
        <f t="shared" si="65"/>
        <v>-</v>
      </c>
      <c r="N288" s="27">
        <f t="shared" si="59"/>
        <v>8.103345034968557</v>
      </c>
      <c r="O288" s="35" t="str">
        <f t="shared" si="66"/>
        <v>-</v>
      </c>
      <c r="P288" s="27">
        <f t="shared" si="60"/>
        <v>9.123539938336215</v>
      </c>
      <c r="Q288" s="36" t="str">
        <f t="shared" si="67"/>
        <v>-</v>
      </c>
      <c r="R288" s="9">
        <f t="shared" si="61"/>
        <v>9.123539938336215</v>
      </c>
      <c r="S288" s="117" t="str">
        <f t="shared" si="69"/>
        <v>-</v>
      </c>
      <c r="T288" s="93">
        <f t="shared" si="62"/>
        <v>18.33080576881381</v>
      </c>
      <c r="U288" s="117" t="str">
        <f t="shared" si="69"/>
        <v>-</v>
      </c>
      <c r="V288" s="49">
        <f t="shared" si="63"/>
        <v>234.46846083202286</v>
      </c>
      <c r="W288" s="36" t="str">
        <f t="shared" si="68"/>
        <v>-</v>
      </c>
    </row>
    <row r="289" spans="1:23" ht="12.75">
      <c r="A289" s="2">
        <v>39783</v>
      </c>
      <c r="B289" s="17">
        <v>0.8194444444444445</v>
      </c>
      <c r="C289" s="93">
        <v>4.9835416666666665</v>
      </c>
      <c r="D289" s="28">
        <v>-23.29525277777778</v>
      </c>
      <c r="E289" s="93">
        <v>5.052483333333333</v>
      </c>
      <c r="F289" s="27">
        <v>-23.874925</v>
      </c>
      <c r="G289" s="93">
        <v>4.389972222222223</v>
      </c>
      <c r="H289" s="27">
        <v>-21.962569444444444</v>
      </c>
      <c r="I289" s="93">
        <f t="shared" si="56"/>
        <v>0.06894166666666646</v>
      </c>
      <c r="J289" s="27">
        <f t="shared" si="57"/>
        <v>-0.5935694444444435</v>
      </c>
      <c r="K289" s="28">
        <f t="shared" si="64"/>
        <v>-0.6625111111111099</v>
      </c>
      <c r="L289" s="93">
        <f t="shared" si="58"/>
        <v>1.1109534421902498</v>
      </c>
      <c r="M289" s="35" t="str">
        <f t="shared" si="65"/>
        <v>-</v>
      </c>
      <c r="N289" s="27">
        <f t="shared" si="59"/>
        <v>8.323979442244818</v>
      </c>
      <c r="O289" s="35" t="str">
        <f t="shared" si="66"/>
        <v>-</v>
      </c>
      <c r="P289" s="27">
        <f t="shared" si="60"/>
        <v>9.34845965103404</v>
      </c>
      <c r="Q289" s="36" t="str">
        <f t="shared" si="67"/>
        <v>-</v>
      </c>
      <c r="R289" s="9">
        <f t="shared" si="61"/>
        <v>9.34845965103404</v>
      </c>
      <c r="S289" s="117" t="str">
        <f t="shared" si="69"/>
        <v>-</v>
      </c>
      <c r="T289" s="93">
        <f t="shared" si="62"/>
        <v>18.783392535469105</v>
      </c>
      <c r="U289" s="117" t="str">
        <f t="shared" si="69"/>
        <v>-</v>
      </c>
      <c r="V289" s="49">
        <f t="shared" si="63"/>
        <v>246.34713462636176</v>
      </c>
      <c r="W289" s="36" t="str">
        <f t="shared" si="68"/>
        <v>-</v>
      </c>
    </row>
    <row r="290" spans="1:23" ht="12.75">
      <c r="A290" s="2">
        <v>39783</v>
      </c>
      <c r="B290" s="17">
        <v>0.8201388888888889</v>
      </c>
      <c r="C290" s="93">
        <v>4.999730555555556</v>
      </c>
      <c r="D290" s="28">
        <v>-23.292080555555557</v>
      </c>
      <c r="E290" s="93">
        <v>5.069138888888888</v>
      </c>
      <c r="F290" s="27">
        <v>-23.874783333333333</v>
      </c>
      <c r="G290" s="93">
        <v>4.389972222222223</v>
      </c>
      <c r="H290" s="27">
        <v>-21.962569444444444</v>
      </c>
      <c r="I290" s="93">
        <f t="shared" si="56"/>
        <v>0.06940833333333263</v>
      </c>
      <c r="J290" s="27">
        <f t="shared" si="57"/>
        <v>-0.6097583333333327</v>
      </c>
      <c r="K290" s="28">
        <f t="shared" si="64"/>
        <v>-0.6791666666666654</v>
      </c>
      <c r="L290" s="93">
        <f t="shared" si="58"/>
        <v>1.118017874954324</v>
      </c>
      <c r="M290" s="35" t="str">
        <f t="shared" si="65"/>
        <v>-</v>
      </c>
      <c r="N290" s="27">
        <f t="shared" si="59"/>
        <v>8.544796601452138</v>
      </c>
      <c r="O290" s="35" t="str">
        <f t="shared" si="66"/>
        <v>-</v>
      </c>
      <c r="P290" s="27">
        <f t="shared" si="60"/>
        <v>9.573648364656002</v>
      </c>
      <c r="Q290" s="36" t="str">
        <f t="shared" si="67"/>
        <v>-</v>
      </c>
      <c r="R290" s="9">
        <f t="shared" si="61"/>
        <v>9.573648364656002</v>
      </c>
      <c r="S290" s="117" t="str">
        <f t="shared" si="69"/>
        <v>-</v>
      </c>
      <c r="T290" s="93">
        <f t="shared" si="62"/>
        <v>19.236462841062462</v>
      </c>
      <c r="U290" s="117" t="str">
        <f t="shared" si="69"/>
        <v>-</v>
      </c>
      <c r="V290" s="49">
        <f t="shared" si="63"/>
        <v>258.53170103885793</v>
      </c>
      <c r="W290" s="36" t="str">
        <f t="shared" si="68"/>
        <v>-</v>
      </c>
    </row>
    <row r="291" spans="1:23" ht="12.75">
      <c r="A291" s="2">
        <v>39783</v>
      </c>
      <c r="B291" s="17">
        <v>0.8208333333333333</v>
      </c>
      <c r="C291" s="93">
        <v>5.015916666666667</v>
      </c>
      <c r="D291" s="28">
        <v>-23.288908333333335</v>
      </c>
      <c r="E291" s="93">
        <v>5.085791666666666</v>
      </c>
      <c r="F291" s="27">
        <v>-23.874644444444446</v>
      </c>
      <c r="G291" s="93">
        <v>4.389972222222223</v>
      </c>
      <c r="H291" s="27">
        <v>-21.962569444444444</v>
      </c>
      <c r="I291" s="93">
        <f t="shared" si="56"/>
        <v>0.06987499999999969</v>
      </c>
      <c r="J291" s="27">
        <f t="shared" si="57"/>
        <v>-0.6259444444444435</v>
      </c>
      <c r="K291" s="28">
        <f t="shared" si="64"/>
        <v>-0.6958194444444432</v>
      </c>
      <c r="L291" s="93">
        <f t="shared" si="58"/>
        <v>1.125084402491315</v>
      </c>
      <c r="M291" s="35" t="str">
        <f t="shared" si="65"/>
        <v>-</v>
      </c>
      <c r="N291" s="27">
        <f t="shared" si="59"/>
        <v>8.765744537259645</v>
      </c>
      <c r="O291" s="35" t="str">
        <f t="shared" si="66"/>
        <v>-</v>
      </c>
      <c r="P291" s="27">
        <f t="shared" si="60"/>
        <v>9.799015286499873</v>
      </c>
      <c r="Q291" s="36" t="str">
        <f t="shared" si="67"/>
        <v>-</v>
      </c>
      <c r="R291" s="9">
        <f t="shared" si="61"/>
        <v>9.799015286499873</v>
      </c>
      <c r="S291" s="117" t="str">
        <f t="shared" si="69"/>
        <v>-</v>
      </c>
      <c r="T291" s="93">
        <f t="shared" si="62"/>
        <v>19.689844226250834</v>
      </c>
      <c r="U291" s="117" t="str">
        <f t="shared" si="69"/>
        <v>-</v>
      </c>
      <c r="V291" s="49">
        <f t="shared" si="63"/>
        <v>271.0185368840491</v>
      </c>
      <c r="W291" s="36" t="str">
        <f t="shared" si="68"/>
        <v>-</v>
      </c>
    </row>
    <row r="292" spans="1:23" ht="12.75">
      <c r="A292" s="2">
        <v>39783</v>
      </c>
      <c r="B292" s="17">
        <v>0.8215277777777777</v>
      </c>
      <c r="C292" s="93">
        <v>5.032102777777777</v>
      </c>
      <c r="D292" s="28">
        <v>-23.285733333333337</v>
      </c>
      <c r="E292" s="93">
        <v>5.102447222222222</v>
      </c>
      <c r="F292" s="27">
        <v>-23.874502777777778</v>
      </c>
      <c r="G292" s="93">
        <v>4.389972222222223</v>
      </c>
      <c r="H292" s="27">
        <v>-21.962569444444444</v>
      </c>
      <c r="I292" s="93">
        <f t="shared" si="56"/>
        <v>0.07034444444444432</v>
      </c>
      <c r="J292" s="27">
        <f t="shared" si="57"/>
        <v>-0.6421305555555543</v>
      </c>
      <c r="K292" s="28">
        <f t="shared" si="64"/>
        <v>-0.7124749999999986</v>
      </c>
      <c r="L292" s="93">
        <f t="shared" si="58"/>
        <v>1.1321842091674388</v>
      </c>
      <c r="M292" s="35" t="str">
        <f t="shared" si="65"/>
        <v>-</v>
      </c>
      <c r="N292" s="27">
        <f t="shared" si="59"/>
        <v>8.98684825279198</v>
      </c>
      <c r="O292" s="35" t="str">
        <f t="shared" si="66"/>
        <v>-</v>
      </c>
      <c r="P292" s="27">
        <f t="shared" si="60"/>
        <v>10.024619561709157</v>
      </c>
      <c r="Q292" s="36" t="str">
        <f t="shared" si="67"/>
        <v>-</v>
      </c>
      <c r="R292" s="9">
        <f t="shared" si="61"/>
        <v>10.024619561709157</v>
      </c>
      <c r="S292" s="117" t="str">
        <f t="shared" si="69"/>
        <v>-</v>
      </c>
      <c r="T292" s="93">
        <f t="shared" si="62"/>
        <v>20.143652023668576</v>
      </c>
      <c r="U292" s="117" t="str">
        <f t="shared" si="69"/>
        <v>-</v>
      </c>
      <c r="V292" s="49">
        <f t="shared" si="63"/>
        <v>283.81125508533273</v>
      </c>
      <c r="W292" s="36" t="str">
        <f t="shared" si="68"/>
        <v>-</v>
      </c>
    </row>
    <row r="293" spans="1:23" ht="12.75">
      <c r="A293" s="2">
        <v>39783</v>
      </c>
      <c r="B293" s="17">
        <v>0.8222222222222223</v>
      </c>
      <c r="C293" s="93">
        <v>5.048286111111111</v>
      </c>
      <c r="D293" s="28">
        <v>-23.282558333333334</v>
      </c>
      <c r="E293" s="93">
        <v>5.1190999999999995</v>
      </c>
      <c r="F293" s="27">
        <v>-23.87436388888889</v>
      </c>
      <c r="G293" s="93">
        <v>4.389972222222223</v>
      </c>
      <c r="H293" s="27">
        <v>-21.962569444444444</v>
      </c>
      <c r="I293" s="93">
        <f t="shared" si="56"/>
        <v>0.07081388888888895</v>
      </c>
      <c r="J293" s="27">
        <f t="shared" si="57"/>
        <v>-0.6583138888888875</v>
      </c>
      <c r="K293" s="28">
        <f t="shared" si="64"/>
        <v>-0.7291277777777765</v>
      </c>
      <c r="L293" s="93">
        <f t="shared" si="58"/>
        <v>1.1392861126267175</v>
      </c>
      <c r="M293" s="35" t="str">
        <f t="shared" si="65"/>
        <v>-</v>
      </c>
      <c r="N293" s="27">
        <f t="shared" si="59"/>
        <v>9.208058618191327</v>
      </c>
      <c r="O293" s="35" t="str">
        <f t="shared" si="66"/>
        <v>-</v>
      </c>
      <c r="P293" s="27">
        <f t="shared" si="60"/>
        <v>10.25037296639128</v>
      </c>
      <c r="Q293" s="36" t="str">
        <f t="shared" si="67"/>
        <v>-</v>
      </c>
      <c r="R293" s="9">
        <f t="shared" si="61"/>
        <v>10.25037296639128</v>
      </c>
      <c r="S293" s="117" t="str">
        <f t="shared" si="69"/>
        <v>-</v>
      </c>
      <c r="T293" s="93">
        <f t="shared" si="62"/>
        <v>20.597717697209326</v>
      </c>
      <c r="U293" s="117" t="str">
        <f t="shared" si="69"/>
        <v>-</v>
      </c>
      <c r="V293" s="49">
        <f t="shared" si="63"/>
        <v>296.9060308180663</v>
      </c>
      <c r="W293" s="36" t="str">
        <f t="shared" si="68"/>
        <v>-</v>
      </c>
    </row>
    <row r="294" spans="1:23" ht="12.75">
      <c r="A294" s="2">
        <v>39783</v>
      </c>
      <c r="B294" s="17">
        <v>0.8229166666666666</v>
      </c>
      <c r="C294" s="93">
        <v>5.064472222222222</v>
      </c>
      <c r="D294" s="28">
        <v>-23.279380555555555</v>
      </c>
      <c r="E294" s="93">
        <v>5.135752777777778</v>
      </c>
      <c r="F294" s="27">
        <v>-23.874222222222222</v>
      </c>
      <c r="G294" s="93">
        <v>4.389972222222223</v>
      </c>
      <c r="H294" s="27">
        <v>-21.962569444444444</v>
      </c>
      <c r="I294" s="93">
        <f t="shared" si="56"/>
        <v>0.07128055555555601</v>
      </c>
      <c r="J294" s="27">
        <f t="shared" si="57"/>
        <v>-0.6744999999999992</v>
      </c>
      <c r="K294" s="28">
        <f t="shared" si="64"/>
        <v>-0.7457805555555552</v>
      </c>
      <c r="L294" s="93">
        <f t="shared" si="58"/>
        <v>1.1463560389546048</v>
      </c>
      <c r="M294" s="35" t="str">
        <f t="shared" si="65"/>
        <v>-</v>
      </c>
      <c r="N294" s="27">
        <f t="shared" si="59"/>
        <v>9.429441019840697</v>
      </c>
      <c r="O294" s="35" t="str">
        <f t="shared" si="66"/>
        <v>-</v>
      </c>
      <c r="P294" s="27">
        <f t="shared" si="60"/>
        <v>10.476299602763717</v>
      </c>
      <c r="Q294" s="36" t="str">
        <f t="shared" si="67"/>
        <v>-</v>
      </c>
      <c r="R294" s="9">
        <f t="shared" si="61"/>
        <v>10.476299602763717</v>
      </c>
      <c r="S294" s="117" t="str">
        <f t="shared" si="69"/>
        <v>-</v>
      </c>
      <c r="T294" s="93">
        <f t="shared" si="62"/>
        <v>21.05209666155902</v>
      </c>
      <c r="U294" s="117" t="str">
        <f t="shared" si="69"/>
        <v>-</v>
      </c>
      <c r="V294" s="49">
        <f t="shared" si="63"/>
        <v>310.3053428686233</v>
      </c>
      <c r="W294" s="36" t="str">
        <f t="shared" si="68"/>
        <v>-</v>
      </c>
    </row>
    <row r="295" spans="1:23" ht="12.75">
      <c r="A295" s="2">
        <v>39783</v>
      </c>
      <c r="B295" s="17">
        <v>0.8236111111111111</v>
      </c>
      <c r="C295" s="93">
        <v>5.0806555555555555</v>
      </c>
      <c r="D295" s="28">
        <v>-23.276202777777776</v>
      </c>
      <c r="E295" s="93">
        <v>5.152408333333334</v>
      </c>
      <c r="F295" s="27">
        <v>-23.874083333333335</v>
      </c>
      <c r="G295" s="93">
        <v>4.389972222222223</v>
      </c>
      <c r="H295" s="27">
        <v>-21.962569444444444</v>
      </c>
      <c r="I295" s="93">
        <f t="shared" si="56"/>
        <v>0.07175277777777822</v>
      </c>
      <c r="J295" s="27">
        <f t="shared" si="57"/>
        <v>-0.6906833333333324</v>
      </c>
      <c r="K295" s="28">
        <f t="shared" si="64"/>
        <v>-0.7624361111111106</v>
      </c>
      <c r="L295" s="93">
        <f t="shared" si="58"/>
        <v>1.1534933261050575</v>
      </c>
      <c r="M295" s="35" t="str">
        <f t="shared" si="65"/>
        <v>-</v>
      </c>
      <c r="N295" s="27">
        <f t="shared" si="59"/>
        <v>9.650910224902818</v>
      </c>
      <c r="O295" s="35" t="str">
        <f t="shared" si="66"/>
        <v>-</v>
      </c>
      <c r="P295" s="27">
        <f t="shared" si="60"/>
        <v>10.702426393105702</v>
      </c>
      <c r="Q295" s="36" t="str">
        <f t="shared" si="67"/>
        <v>-</v>
      </c>
      <c r="R295" s="9">
        <f t="shared" si="61"/>
        <v>10.702426393105702</v>
      </c>
      <c r="S295" s="117" t="str">
        <f t="shared" si="69"/>
        <v>-</v>
      </c>
      <c r="T295" s="93">
        <f t="shared" si="62"/>
        <v>21.506829944113576</v>
      </c>
      <c r="U295" s="117" t="str">
        <f t="shared" si="69"/>
        <v>-</v>
      </c>
      <c r="V295" s="49">
        <f t="shared" si="63"/>
        <v>324.01011547839727</v>
      </c>
      <c r="W295" s="36" t="str">
        <f t="shared" si="68"/>
        <v>-</v>
      </c>
    </row>
    <row r="296" spans="1:23" ht="12.75">
      <c r="A296" s="2">
        <v>39783</v>
      </c>
      <c r="B296" s="17">
        <v>0.8243055555555556</v>
      </c>
      <c r="C296" s="93">
        <v>5.096838888888889</v>
      </c>
      <c r="D296" s="28">
        <v>-23.27302222222222</v>
      </c>
      <c r="E296" s="93">
        <v>5.1690611111111116</v>
      </c>
      <c r="F296" s="27">
        <v>-23.873941666666667</v>
      </c>
      <c r="G296" s="93">
        <v>4.389972222222223</v>
      </c>
      <c r="H296" s="27">
        <v>-21.962569444444444</v>
      </c>
      <c r="I296" s="93">
        <f t="shared" si="56"/>
        <v>0.07222222222222285</v>
      </c>
      <c r="J296" s="27">
        <f t="shared" si="57"/>
        <v>-0.7068666666666656</v>
      </c>
      <c r="K296" s="28">
        <f t="shared" si="64"/>
        <v>-0.7790888888888885</v>
      </c>
      <c r="L296" s="93">
        <f t="shared" si="58"/>
        <v>1.160598614966433</v>
      </c>
      <c r="M296" s="35" t="str">
        <f t="shared" si="65"/>
        <v>-</v>
      </c>
      <c r="N296" s="27">
        <f t="shared" si="59"/>
        <v>9.872495386773963</v>
      </c>
      <c r="O296" s="35" t="str">
        <f t="shared" si="66"/>
        <v>-</v>
      </c>
      <c r="P296" s="27">
        <f t="shared" si="60"/>
        <v>10.928666432750545</v>
      </c>
      <c r="Q296" s="36" t="str">
        <f t="shared" si="67"/>
        <v>-</v>
      </c>
      <c r="R296" s="9">
        <f t="shared" si="61"/>
        <v>10.928666432750545</v>
      </c>
      <c r="S296" s="117" t="str">
        <f t="shared" si="69"/>
        <v>-</v>
      </c>
      <c r="T296" s="93">
        <f t="shared" si="62"/>
        <v>21.96176043449094</v>
      </c>
      <c r="U296" s="117" t="str">
        <f t="shared" si="69"/>
        <v>-</v>
      </c>
      <c r="V296" s="49">
        <f t="shared" si="63"/>
        <v>338.0170752012757</v>
      </c>
      <c r="W296" s="36" t="str">
        <f t="shared" si="68"/>
        <v>-</v>
      </c>
    </row>
    <row r="297" spans="1:23" ht="12.75">
      <c r="A297" s="2">
        <v>39783</v>
      </c>
      <c r="B297" s="17">
        <v>0.825</v>
      </c>
      <c r="C297" s="93">
        <v>5.113019444444444</v>
      </c>
      <c r="D297" s="28">
        <v>-23.269841666666665</v>
      </c>
      <c r="E297" s="93">
        <v>5.185713888888889</v>
      </c>
      <c r="F297" s="27">
        <v>-23.87380277777778</v>
      </c>
      <c r="G297" s="93">
        <v>4.389972222222223</v>
      </c>
      <c r="H297" s="27">
        <v>-21.962569444444444</v>
      </c>
      <c r="I297" s="93">
        <f t="shared" si="56"/>
        <v>0.07269444444444506</v>
      </c>
      <c r="J297" s="27">
        <f t="shared" si="57"/>
        <v>-0.7230472222222213</v>
      </c>
      <c r="K297" s="28">
        <f t="shared" si="64"/>
        <v>-0.7957416666666663</v>
      </c>
      <c r="L297" s="93">
        <f t="shared" si="58"/>
        <v>1.167738635932994</v>
      </c>
      <c r="M297" s="35" t="str">
        <f t="shared" si="65"/>
        <v>-</v>
      </c>
      <c r="N297" s="27">
        <f t="shared" si="59"/>
        <v>10.09415080549095</v>
      </c>
      <c r="O297" s="35" t="str">
        <f t="shared" si="66"/>
        <v>-</v>
      </c>
      <c r="P297" s="27">
        <f t="shared" si="60"/>
        <v>11.155048350639735</v>
      </c>
      <c r="Q297" s="36" t="str">
        <f t="shared" si="67"/>
        <v>-</v>
      </c>
      <c r="R297" s="9">
        <f t="shared" si="61"/>
        <v>11.155048350639735</v>
      </c>
      <c r="S297" s="117" t="str">
        <f t="shared" si="69"/>
        <v>-</v>
      </c>
      <c r="T297" s="93">
        <f t="shared" si="62"/>
        <v>22.416937792063678</v>
      </c>
      <c r="U297" s="117" t="str">
        <f t="shared" si="69"/>
        <v>-</v>
      </c>
      <c r="V297" s="49">
        <f t="shared" si="63"/>
        <v>352.32754137694207</v>
      </c>
      <c r="W297" s="36" t="str">
        <f t="shared" si="68"/>
        <v>-</v>
      </c>
    </row>
    <row r="298" spans="1:23" ht="12.75">
      <c r="A298" s="2">
        <v>39783</v>
      </c>
      <c r="B298" s="17">
        <v>0.8256944444444444</v>
      </c>
      <c r="C298" s="93">
        <v>5.1292</v>
      </c>
      <c r="D298" s="28">
        <v>-23.266658333333332</v>
      </c>
      <c r="E298" s="93">
        <v>5.202369444444445</v>
      </c>
      <c r="F298" s="27">
        <v>-23.87366111111111</v>
      </c>
      <c r="G298" s="93">
        <v>4.389972222222223</v>
      </c>
      <c r="H298" s="27">
        <v>-21.962569444444444</v>
      </c>
      <c r="I298" s="93">
        <f t="shared" si="56"/>
        <v>0.07316944444444484</v>
      </c>
      <c r="J298" s="27">
        <f t="shared" si="57"/>
        <v>-0.7392277777777769</v>
      </c>
      <c r="K298" s="28">
        <f t="shared" si="64"/>
        <v>-0.8123972222222218</v>
      </c>
      <c r="L298" s="93">
        <f t="shared" si="58"/>
        <v>1.1749120074500918</v>
      </c>
      <c r="M298" s="35" t="str">
        <f t="shared" si="65"/>
        <v>-</v>
      </c>
      <c r="N298" s="27">
        <f t="shared" si="59"/>
        <v>10.315907096481089</v>
      </c>
      <c r="O298" s="35" t="str">
        <f t="shared" si="66"/>
        <v>-</v>
      </c>
      <c r="P298" s="27">
        <f t="shared" si="60"/>
        <v>11.381600133424264</v>
      </c>
      <c r="Q298" s="36" t="str">
        <f t="shared" si="67"/>
        <v>-</v>
      </c>
      <c r="R298" s="9">
        <f t="shared" si="61"/>
        <v>11.381600133424264</v>
      </c>
      <c r="S298" s="117" t="str">
        <f t="shared" si="69"/>
        <v>-</v>
      </c>
      <c r="T298" s="93">
        <f t="shared" si="62"/>
        <v>22.872419237355444</v>
      </c>
      <c r="U298" s="117" t="str">
        <f t="shared" si="69"/>
        <v>-</v>
      </c>
      <c r="V298" s="49">
        <f t="shared" si="63"/>
        <v>366.9438448250791</v>
      </c>
      <c r="W298" s="36" t="str">
        <f t="shared" si="68"/>
        <v>-</v>
      </c>
    </row>
    <row r="299" spans="1:23" ht="12.75">
      <c r="A299" s="2">
        <v>39783</v>
      </c>
      <c r="B299" s="17">
        <v>0.8263888888888888</v>
      </c>
      <c r="C299" s="93">
        <v>5.145380555555556</v>
      </c>
      <c r="D299" s="28">
        <v>-23.263475</v>
      </c>
      <c r="E299" s="93">
        <v>5.219022222222223</v>
      </c>
      <c r="F299" s="27">
        <v>-23.873522222222224</v>
      </c>
      <c r="G299" s="93">
        <v>4.389972222222223</v>
      </c>
      <c r="H299" s="27">
        <v>-21.962569444444444</v>
      </c>
      <c r="I299" s="93">
        <f t="shared" si="56"/>
        <v>0.07364166666666705</v>
      </c>
      <c r="J299" s="27">
        <f t="shared" si="57"/>
        <v>-0.7554083333333326</v>
      </c>
      <c r="K299" s="28">
        <f t="shared" si="64"/>
        <v>-0.8290499999999996</v>
      </c>
      <c r="L299" s="93">
        <f t="shared" si="58"/>
        <v>1.182054743664543</v>
      </c>
      <c r="M299" s="35" t="str">
        <f t="shared" si="65"/>
        <v>-</v>
      </c>
      <c r="N299" s="27">
        <f t="shared" si="59"/>
        <v>10.537757902299717</v>
      </c>
      <c r="O299" s="35" t="str">
        <f t="shared" si="66"/>
        <v>-</v>
      </c>
      <c r="P299" s="27">
        <f t="shared" si="60"/>
        <v>11.608238535325846</v>
      </c>
      <c r="Q299" s="36" t="str">
        <f t="shared" si="67"/>
        <v>-</v>
      </c>
      <c r="R299" s="9">
        <f t="shared" si="61"/>
        <v>11.608238535325846</v>
      </c>
      <c r="S299" s="117" t="str">
        <f t="shared" si="69"/>
        <v>-</v>
      </c>
      <c r="T299" s="93">
        <f t="shared" si="62"/>
        <v>23.328051181290107</v>
      </c>
      <c r="U299" s="117" t="str">
        <f t="shared" si="69"/>
        <v>-</v>
      </c>
      <c r="V299" s="49">
        <f t="shared" si="63"/>
        <v>381.8621497842871</v>
      </c>
      <c r="W299" s="36" t="str">
        <f t="shared" si="68"/>
        <v>-</v>
      </c>
    </row>
    <row r="300" spans="1:23" ht="12.75">
      <c r="A300" s="2">
        <v>39783</v>
      </c>
      <c r="B300" s="17">
        <v>0.8270833333333334</v>
      </c>
      <c r="C300" s="93">
        <v>5.161561111111111</v>
      </c>
      <c r="D300" s="28">
        <v>-23.26028888888889</v>
      </c>
      <c r="E300" s="93">
        <v>5.235675</v>
      </c>
      <c r="F300" s="27">
        <v>-23.873380555555556</v>
      </c>
      <c r="G300" s="93">
        <v>4.389972222222223</v>
      </c>
      <c r="H300" s="27">
        <v>-21.962569444444444</v>
      </c>
      <c r="I300" s="93">
        <f t="shared" si="56"/>
        <v>0.07411388888888837</v>
      </c>
      <c r="J300" s="27">
        <f t="shared" si="57"/>
        <v>-0.7715888888888882</v>
      </c>
      <c r="K300" s="28">
        <f t="shared" si="64"/>
        <v>-0.8457027777777766</v>
      </c>
      <c r="L300" s="93">
        <f t="shared" si="58"/>
        <v>1.189198111933718</v>
      </c>
      <c r="M300" s="35" t="str">
        <f t="shared" si="65"/>
        <v>-</v>
      </c>
      <c r="N300" s="27">
        <f t="shared" si="59"/>
        <v>10.759696901346537</v>
      </c>
      <c r="O300" s="35" t="str">
        <f t="shared" si="66"/>
        <v>-</v>
      </c>
      <c r="P300" s="27">
        <f t="shared" si="60"/>
        <v>11.834992883900187</v>
      </c>
      <c r="Q300" s="36" t="str">
        <f t="shared" si="67"/>
        <v>-</v>
      </c>
      <c r="R300" s="9">
        <f t="shared" si="61"/>
        <v>11.834992883900187</v>
      </c>
      <c r="S300" s="117" t="str">
        <f t="shared" si="69"/>
        <v>-</v>
      </c>
      <c r="T300" s="93">
        <f t="shared" si="62"/>
        <v>23.783887897180442</v>
      </c>
      <c r="U300" s="117" t="str">
        <f t="shared" si="69"/>
        <v>-</v>
      </c>
      <c r="V300" s="49">
        <f t="shared" si="63"/>
        <v>397.0842617333995</v>
      </c>
      <c r="W300" s="36" t="str">
        <f t="shared" si="68"/>
        <v>-</v>
      </c>
    </row>
    <row r="301" spans="1:23" ht="12.75">
      <c r="A301" s="2">
        <v>39783</v>
      </c>
      <c r="B301" s="17">
        <v>0.8277777777777778</v>
      </c>
      <c r="C301" s="93">
        <v>5.177738888888889</v>
      </c>
      <c r="D301" s="28">
        <v>-23.257105555555555</v>
      </c>
      <c r="E301" s="93">
        <v>5.252330555555556</v>
      </c>
      <c r="F301" s="27">
        <v>-23.87324166666667</v>
      </c>
      <c r="G301" s="93">
        <v>4.389972222222223</v>
      </c>
      <c r="H301" s="27">
        <v>-21.962569444444444</v>
      </c>
      <c r="I301" s="93">
        <f t="shared" si="56"/>
        <v>0.07459166666666661</v>
      </c>
      <c r="J301" s="27">
        <f t="shared" si="57"/>
        <v>-0.7877666666666663</v>
      </c>
      <c r="K301" s="28">
        <f t="shared" si="64"/>
        <v>-0.8623583333333329</v>
      </c>
      <c r="L301" s="93">
        <f t="shared" si="58"/>
        <v>1.1964075414200406</v>
      </c>
      <c r="M301" s="35" t="str">
        <f t="shared" si="65"/>
        <v>-</v>
      </c>
      <c r="N301" s="27">
        <f t="shared" si="59"/>
        <v>10.981680773712462</v>
      </c>
      <c r="O301" s="35" t="str">
        <f t="shared" si="66"/>
        <v>-</v>
      </c>
      <c r="P301" s="27">
        <f t="shared" si="60"/>
        <v>12.061894506479717</v>
      </c>
      <c r="Q301" s="36" t="str">
        <f t="shared" si="67"/>
        <v>-</v>
      </c>
      <c r="R301" s="9">
        <f t="shared" si="61"/>
        <v>12.061894506479717</v>
      </c>
      <c r="S301" s="117" t="str">
        <f t="shared" si="69"/>
        <v>-</v>
      </c>
      <c r="T301" s="93">
        <f t="shared" si="62"/>
        <v>24.23998282161222</v>
      </c>
      <c r="U301" s="117" t="str">
        <f t="shared" si="69"/>
        <v>-</v>
      </c>
      <c r="V301" s="49">
        <f t="shared" si="63"/>
        <v>412.6117052439396</v>
      </c>
      <c r="W301" s="36" t="str">
        <f t="shared" si="68"/>
        <v>-</v>
      </c>
    </row>
    <row r="302" spans="1:23" ht="12.75">
      <c r="A302" s="2">
        <v>39783</v>
      </c>
      <c r="B302" s="17">
        <v>0.8284722222222222</v>
      </c>
      <c r="C302" s="93">
        <v>5.1939166666666665</v>
      </c>
      <c r="D302" s="28">
        <v>-23.253916666666665</v>
      </c>
      <c r="E302" s="93">
        <v>5.268983333333333</v>
      </c>
      <c r="F302" s="27">
        <v>-23.8731</v>
      </c>
      <c r="G302" s="93">
        <v>4.389972222222223</v>
      </c>
      <c r="H302" s="27">
        <v>-21.962569444444444</v>
      </c>
      <c r="I302" s="93">
        <f t="shared" si="56"/>
        <v>0.07506666666666639</v>
      </c>
      <c r="J302" s="27">
        <f t="shared" si="57"/>
        <v>-0.8039444444444435</v>
      </c>
      <c r="K302" s="28">
        <f t="shared" si="64"/>
        <v>-0.8790111111111099</v>
      </c>
      <c r="L302" s="93">
        <f t="shared" si="58"/>
        <v>1.203586325790051</v>
      </c>
      <c r="M302" s="35" t="str">
        <f t="shared" si="65"/>
        <v>-</v>
      </c>
      <c r="N302" s="27">
        <f t="shared" si="59"/>
        <v>11.203741826027288</v>
      </c>
      <c r="O302" s="35" t="str">
        <f t="shared" si="66"/>
        <v>-</v>
      </c>
      <c r="P302" s="27">
        <f t="shared" si="60"/>
        <v>12.288860390525738</v>
      </c>
      <c r="Q302" s="36" t="str">
        <f t="shared" si="67"/>
        <v>-</v>
      </c>
      <c r="R302" s="9">
        <f t="shared" si="61"/>
        <v>12.288860390525738</v>
      </c>
      <c r="S302" s="117" t="str">
        <f t="shared" si="69"/>
        <v>-</v>
      </c>
      <c r="T302" s="93">
        <f t="shared" si="62"/>
        <v>24.696188542343076</v>
      </c>
      <c r="U302" s="117" t="str">
        <f t="shared" si="69"/>
        <v>-</v>
      </c>
      <c r="V302" s="49">
        <f t="shared" si="63"/>
        <v>428.4408632126853</v>
      </c>
      <c r="W302" s="36" t="str">
        <f t="shared" si="68"/>
        <v>-</v>
      </c>
    </row>
    <row r="303" spans="1:23" ht="12.75">
      <c r="A303" s="2">
        <v>39783</v>
      </c>
      <c r="B303" s="17">
        <v>0.8291666666666666</v>
      </c>
      <c r="C303" s="93">
        <v>5.210094444444445</v>
      </c>
      <c r="D303" s="28">
        <v>-23.25072777777778</v>
      </c>
      <c r="E303" s="93">
        <v>5.285638888888888</v>
      </c>
      <c r="F303" s="27">
        <v>-23.872961111111113</v>
      </c>
      <c r="G303" s="93">
        <v>4.389972222222223</v>
      </c>
      <c r="H303" s="27">
        <v>-21.962569444444444</v>
      </c>
      <c r="I303" s="93">
        <f t="shared" si="56"/>
        <v>0.07554444444444375</v>
      </c>
      <c r="J303" s="27">
        <f t="shared" si="57"/>
        <v>-0.8201222222222215</v>
      </c>
      <c r="K303" s="28">
        <f t="shared" si="64"/>
        <v>-0.8956666666666653</v>
      </c>
      <c r="L303" s="93">
        <f t="shared" si="58"/>
        <v>1.210799902404485</v>
      </c>
      <c r="M303" s="35" t="str">
        <f t="shared" si="65"/>
        <v>-</v>
      </c>
      <c r="N303" s="27">
        <f t="shared" si="59"/>
        <v>11.425875714320446</v>
      </c>
      <c r="O303" s="35" t="str">
        <f t="shared" si="66"/>
        <v>-</v>
      </c>
      <c r="P303" s="27">
        <f t="shared" si="60"/>
        <v>12.515960671389129</v>
      </c>
      <c r="Q303" s="36" t="str">
        <f t="shared" si="67"/>
        <v>-</v>
      </c>
      <c r="R303" s="9">
        <f t="shared" si="61"/>
        <v>12.515960671389129</v>
      </c>
      <c r="S303" s="117" t="str">
        <f t="shared" si="69"/>
        <v>-</v>
      </c>
      <c r="T303" s="93">
        <f t="shared" si="62"/>
        <v>25.15263628811406</v>
      </c>
      <c r="U303" s="117" t="str">
        <f t="shared" si="69"/>
        <v>-</v>
      </c>
      <c r="V303" s="49">
        <f t="shared" si="63"/>
        <v>444.57592642350994</v>
      </c>
      <c r="W303" s="36" t="str">
        <f t="shared" si="68"/>
        <v>-</v>
      </c>
    </row>
    <row r="304" spans="1:23" ht="12.75">
      <c r="A304" s="2">
        <v>39783</v>
      </c>
      <c r="B304" s="17">
        <v>0.8298611111111112</v>
      </c>
      <c r="C304" s="93">
        <v>5.226272222222223</v>
      </c>
      <c r="D304" s="28">
        <v>-23.24753888888889</v>
      </c>
      <c r="E304" s="93">
        <v>5.302291666666666</v>
      </c>
      <c r="F304" s="27">
        <v>-23.872819444444445</v>
      </c>
      <c r="G304" s="93">
        <v>4.389972222222223</v>
      </c>
      <c r="H304" s="27">
        <v>-21.962569444444444</v>
      </c>
      <c r="I304" s="93">
        <f t="shared" si="56"/>
        <v>0.07601944444444353</v>
      </c>
      <c r="J304" s="27">
        <f t="shared" si="57"/>
        <v>-0.8362999999999996</v>
      </c>
      <c r="K304" s="28">
        <f t="shared" si="64"/>
        <v>-0.9123194444444431</v>
      </c>
      <c r="L304" s="93">
        <f t="shared" si="58"/>
        <v>1.2179799118019494</v>
      </c>
      <c r="M304" s="35" t="str">
        <f t="shared" si="65"/>
        <v>-</v>
      </c>
      <c r="N304" s="27">
        <f t="shared" si="59"/>
        <v>11.648077994881199</v>
      </c>
      <c r="O304" s="35" t="str">
        <f t="shared" si="66"/>
        <v>-</v>
      </c>
      <c r="P304" s="27">
        <f t="shared" si="60"/>
        <v>12.74311320964685</v>
      </c>
      <c r="Q304" s="36" t="str">
        <f t="shared" si="67"/>
        <v>-</v>
      </c>
      <c r="R304" s="9">
        <f t="shared" si="61"/>
        <v>12.74311320964685</v>
      </c>
      <c r="S304" s="117" t="str">
        <f t="shared" si="69"/>
        <v>-</v>
      </c>
      <c r="T304" s="93">
        <f t="shared" si="62"/>
        <v>25.609171116329996</v>
      </c>
      <c r="U304" s="117" t="str">
        <f t="shared" si="69"/>
        <v>-</v>
      </c>
      <c r="V304" s="49">
        <f t="shared" si="63"/>
        <v>461.0124683787041</v>
      </c>
      <c r="W304" s="36" t="str">
        <f t="shared" si="68"/>
        <v>-</v>
      </c>
    </row>
    <row r="305" spans="1:23" ht="12.75">
      <c r="A305" s="2">
        <v>39783</v>
      </c>
      <c r="B305" s="17">
        <v>0.8305555555555556</v>
      </c>
      <c r="C305" s="93">
        <v>5.242447222222222</v>
      </c>
      <c r="D305" s="28">
        <v>-23.24435</v>
      </c>
      <c r="E305" s="93">
        <v>5.318944444444444</v>
      </c>
      <c r="F305" s="27">
        <v>-23.872680555555554</v>
      </c>
      <c r="G305" s="93">
        <v>4.389972222222223</v>
      </c>
      <c r="H305" s="27">
        <v>-21.962569444444444</v>
      </c>
      <c r="I305" s="93">
        <f t="shared" si="56"/>
        <v>0.07649722222222177</v>
      </c>
      <c r="J305" s="27">
        <f t="shared" si="57"/>
        <v>-0.8524749999999992</v>
      </c>
      <c r="K305" s="28">
        <f t="shared" si="64"/>
        <v>-0.928972222222221</v>
      </c>
      <c r="L305" s="93">
        <f t="shared" si="58"/>
        <v>1.225194719077999</v>
      </c>
      <c r="M305" s="35" t="str">
        <f t="shared" si="65"/>
        <v>-</v>
      </c>
      <c r="N305" s="27">
        <f t="shared" si="59"/>
        <v>11.870306339281296</v>
      </c>
      <c r="O305" s="35" t="str">
        <f t="shared" si="66"/>
        <v>-</v>
      </c>
      <c r="P305" s="27">
        <f t="shared" si="60"/>
        <v>12.970351065918303</v>
      </c>
      <c r="Q305" s="36" t="str">
        <f t="shared" si="67"/>
        <v>-</v>
      </c>
      <c r="R305" s="9">
        <f t="shared" si="61"/>
        <v>12.970351065918303</v>
      </c>
      <c r="S305" s="117" t="str">
        <f t="shared" si="69"/>
        <v>-</v>
      </c>
      <c r="T305" s="93">
        <f t="shared" si="62"/>
        <v>26.065852124277598</v>
      </c>
      <c r="U305" s="117" t="str">
        <f t="shared" si="69"/>
        <v>-</v>
      </c>
      <c r="V305" s="49">
        <f t="shared" si="63"/>
        <v>477.75209420954224</v>
      </c>
      <c r="W305" s="36" t="str">
        <f t="shared" si="68"/>
        <v>-</v>
      </c>
    </row>
    <row r="306" spans="1:23" ht="12.75">
      <c r="A306" s="2">
        <v>39783</v>
      </c>
      <c r="B306" s="17">
        <v>0.83125</v>
      </c>
      <c r="C306" s="93">
        <v>5.258622222222222</v>
      </c>
      <c r="D306" s="28">
        <v>-23.241158333333335</v>
      </c>
      <c r="E306" s="93">
        <v>5.3355999999999995</v>
      </c>
      <c r="F306" s="27">
        <v>-23.87253888888889</v>
      </c>
      <c r="G306" s="93">
        <v>4.389972222222223</v>
      </c>
      <c r="H306" s="27">
        <v>-21.962569444444444</v>
      </c>
      <c r="I306" s="93">
        <f t="shared" si="56"/>
        <v>0.07697777777777759</v>
      </c>
      <c r="J306" s="27">
        <f t="shared" si="57"/>
        <v>-0.8686499999999988</v>
      </c>
      <c r="K306" s="28">
        <f t="shared" si="64"/>
        <v>-0.9456277777777764</v>
      </c>
      <c r="L306" s="93">
        <f t="shared" si="58"/>
        <v>1.2324429549737048</v>
      </c>
      <c r="M306" s="35" t="str">
        <f t="shared" si="65"/>
        <v>-</v>
      </c>
      <c r="N306" s="27">
        <f t="shared" si="59"/>
        <v>12.092594931237201</v>
      </c>
      <c r="O306" s="35" t="str">
        <f t="shared" si="66"/>
        <v>-</v>
      </c>
      <c r="P306" s="27">
        <f t="shared" si="60"/>
        <v>13.19770657165461</v>
      </c>
      <c r="Q306" s="36" t="str">
        <f t="shared" si="67"/>
        <v>-</v>
      </c>
      <c r="R306" s="9">
        <f t="shared" si="61"/>
        <v>13.19770657165461</v>
      </c>
      <c r="S306" s="117" t="str">
        <f t="shared" si="69"/>
        <v>-</v>
      </c>
      <c r="T306" s="93">
        <f t="shared" si="62"/>
        <v>26.522744457865514</v>
      </c>
      <c r="U306" s="117" t="str">
        <f t="shared" si="69"/>
        <v>-</v>
      </c>
      <c r="V306" s="49">
        <f t="shared" si="63"/>
        <v>494.7975394097984</v>
      </c>
      <c r="W306" s="36" t="str">
        <f t="shared" si="68"/>
        <v>-</v>
      </c>
    </row>
    <row r="307" spans="1:23" ht="12.75">
      <c r="A307" s="2">
        <v>39783</v>
      </c>
      <c r="B307" s="17">
        <v>0.8319444444444444</v>
      </c>
      <c r="C307" s="93">
        <v>5.274797222222222</v>
      </c>
      <c r="D307" s="28">
        <v>-23.23796388888889</v>
      </c>
      <c r="E307" s="93">
        <v>5.352252777777777</v>
      </c>
      <c r="F307" s="27">
        <v>-23.8724</v>
      </c>
      <c r="G307" s="93">
        <v>4.389972222222223</v>
      </c>
      <c r="H307" s="27">
        <v>-21.962569444444444</v>
      </c>
      <c r="I307" s="93">
        <f t="shared" si="56"/>
        <v>0.07745555555555494</v>
      </c>
      <c r="J307" s="27">
        <f t="shared" si="57"/>
        <v>-0.8848249999999993</v>
      </c>
      <c r="K307" s="28">
        <f t="shared" si="64"/>
        <v>-0.9622805555555543</v>
      </c>
      <c r="L307" s="93">
        <f t="shared" si="58"/>
        <v>1.239661846138274</v>
      </c>
      <c r="M307" s="35" t="str">
        <f t="shared" si="65"/>
        <v>-</v>
      </c>
      <c r="N307" s="27">
        <f t="shared" si="59"/>
        <v>12.314940228858582</v>
      </c>
      <c r="O307" s="35" t="str">
        <f t="shared" si="66"/>
        <v>-</v>
      </c>
      <c r="P307" s="27">
        <f t="shared" si="60"/>
        <v>13.425099721809278</v>
      </c>
      <c r="Q307" s="36" t="str">
        <f t="shared" si="67"/>
        <v>-</v>
      </c>
      <c r="R307" s="9">
        <f t="shared" si="61"/>
        <v>13.425099721809278</v>
      </c>
      <c r="S307" s="117" t="str">
        <f t="shared" si="69"/>
        <v>-</v>
      </c>
      <c r="T307" s="93">
        <f t="shared" si="62"/>
        <v>26.979701796806133</v>
      </c>
      <c r="U307" s="117" t="str">
        <f t="shared" si="69"/>
        <v>-</v>
      </c>
      <c r="V307" s="49">
        <f t="shared" si="63"/>
        <v>512.1443703589249</v>
      </c>
      <c r="W307" s="36" t="str">
        <f t="shared" si="68"/>
        <v>-</v>
      </c>
    </row>
    <row r="308" spans="1:23" ht="12.75">
      <c r="A308" s="2">
        <v>39783</v>
      </c>
      <c r="B308" s="17">
        <v>0.8326388888888889</v>
      </c>
      <c r="C308" s="93">
        <v>5.290969444444444</v>
      </c>
      <c r="D308" s="28">
        <v>-23.234772222222222</v>
      </c>
      <c r="E308" s="93">
        <v>5.368905555555555</v>
      </c>
      <c r="F308" s="27">
        <v>-23.872258333333335</v>
      </c>
      <c r="G308" s="93">
        <v>4.389972222222223</v>
      </c>
      <c r="H308" s="27">
        <v>-21.962569444444444</v>
      </c>
      <c r="I308" s="93">
        <f t="shared" si="56"/>
        <v>0.07793611111111076</v>
      </c>
      <c r="J308" s="27">
        <f t="shared" si="57"/>
        <v>-0.9009972222222213</v>
      </c>
      <c r="K308" s="28">
        <f t="shared" si="64"/>
        <v>-0.9789333333333321</v>
      </c>
      <c r="L308" s="93">
        <f t="shared" si="58"/>
        <v>1.2469113096048468</v>
      </c>
      <c r="M308" s="35" t="str">
        <f t="shared" si="65"/>
        <v>-</v>
      </c>
      <c r="N308" s="27">
        <f t="shared" si="59"/>
        <v>12.537301010969603</v>
      </c>
      <c r="O308" s="35" t="str">
        <f t="shared" si="66"/>
        <v>-</v>
      </c>
      <c r="P308" s="27">
        <f t="shared" si="60"/>
        <v>13.65256350067812</v>
      </c>
      <c r="Q308" s="36" t="str">
        <f t="shared" si="67"/>
        <v>-</v>
      </c>
      <c r="R308" s="9">
        <f t="shared" si="61"/>
        <v>13.65256350067812</v>
      </c>
      <c r="S308" s="117" t="str">
        <f t="shared" si="69"/>
        <v>-</v>
      </c>
      <c r="T308" s="93">
        <f t="shared" si="62"/>
        <v>27.43677582125257</v>
      </c>
      <c r="U308" s="117" t="str">
        <f t="shared" si="69"/>
        <v>-</v>
      </c>
      <c r="V308" s="49">
        <f t="shared" si="63"/>
        <v>529.7939555428104</v>
      </c>
      <c r="W308" s="36" t="str">
        <f t="shared" si="68"/>
        <v>-</v>
      </c>
    </row>
    <row r="309" spans="1:23" ht="12.75">
      <c r="A309" s="2">
        <v>39783</v>
      </c>
      <c r="B309" s="17">
        <v>0.8333333333333334</v>
      </c>
      <c r="C309" s="93">
        <v>5.307141666666666</v>
      </c>
      <c r="D309" s="28">
        <v>-23.231575</v>
      </c>
      <c r="E309" s="93">
        <v>5.3855611111111115</v>
      </c>
      <c r="F309" s="27">
        <v>-23.872119444444444</v>
      </c>
      <c r="G309" s="93">
        <v>4.389972222222223</v>
      </c>
      <c r="H309" s="27">
        <v>-21.962569444444444</v>
      </c>
      <c r="I309" s="93">
        <f t="shared" si="56"/>
        <v>0.07841944444444504</v>
      </c>
      <c r="J309" s="27">
        <f t="shared" si="57"/>
        <v>-0.9171694444444434</v>
      </c>
      <c r="K309" s="28">
        <f t="shared" si="64"/>
        <v>-0.9955888888888884</v>
      </c>
      <c r="L309" s="93">
        <f t="shared" si="58"/>
        <v>1.2541984861632738</v>
      </c>
      <c r="M309" s="35" t="str">
        <f t="shared" si="65"/>
        <v>-</v>
      </c>
      <c r="N309" s="27">
        <f t="shared" si="59"/>
        <v>12.759711921907995</v>
      </c>
      <c r="O309" s="35" t="str">
        <f t="shared" si="66"/>
        <v>-</v>
      </c>
      <c r="P309" s="27">
        <f>DEGREES(ACOS(SIN(RADIANS(F309))*SIN(RADIANS(H309))+COS(RADIANS(F309))*COS(RADIANS(H309))*COS(RADIANS(G309-E309))))</f>
        <v>2.1182908017510966</v>
      </c>
      <c r="Q309" s="36" t="str">
        <f t="shared" si="67"/>
        <v>-</v>
      </c>
      <c r="R309" s="9">
        <f t="shared" si="61"/>
        <v>12.759711921907995</v>
      </c>
      <c r="S309" s="117" t="str">
        <f t="shared" si="69"/>
        <v>-</v>
      </c>
      <c r="T309" s="93">
        <f t="shared" si="62"/>
        <v>16.132201209822366</v>
      </c>
      <c r="U309" s="117" t="str">
        <f t="shared" si="69"/>
        <v>-</v>
      </c>
      <c r="V309" s="49">
        <f t="shared" si="63"/>
        <v>239.47102691727852</v>
      </c>
      <c r="W309" s="36" t="str">
        <f t="shared" si="68"/>
        <v>-</v>
      </c>
    </row>
  </sheetData>
  <mergeCells count="2">
    <mergeCell ref="I7:K7"/>
    <mergeCell ref="L7:P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7"/>
  <sheetViews>
    <sheetView workbookViewId="0" topLeftCell="B1">
      <selection activeCell="R160" sqref="R160"/>
    </sheetView>
  </sheetViews>
  <sheetFormatPr defaultColWidth="12" defaultRowHeight="12.75"/>
  <cols>
    <col min="1" max="1" width="13.83203125" style="2" customWidth="1"/>
    <col min="2" max="3" width="8.66015625" style="17" customWidth="1"/>
    <col min="4" max="4" width="12.66015625" style="0" customWidth="1"/>
    <col min="5" max="5" width="12" style="10" customWidth="1"/>
    <col min="6" max="6" width="15.66015625" style="0" customWidth="1"/>
    <col min="7" max="7" width="13" style="10" bestFit="1" customWidth="1"/>
    <col min="10" max="18" width="12" style="42" customWidth="1"/>
  </cols>
  <sheetData>
    <row r="1" ht="18">
      <c r="A1" s="33" t="s">
        <v>581</v>
      </c>
    </row>
    <row r="2" ht="18.75" thickBot="1">
      <c r="A2" s="33" t="s">
        <v>387</v>
      </c>
    </row>
    <row r="3" spans="6:8" ht="12.75">
      <c r="F3" s="74"/>
      <c r="G3" s="72" t="s">
        <v>902</v>
      </c>
      <c r="H3" s="73" t="s">
        <v>903</v>
      </c>
    </row>
    <row r="4" spans="6:8" ht="12.75">
      <c r="F4" s="75" t="s">
        <v>917</v>
      </c>
      <c r="G4" s="70">
        <f>(C74-C73)*(M73-L73)/(L74-L73-M74+M73)+C73</f>
        <v>0.6187522271594416</v>
      </c>
      <c r="H4" s="68">
        <f>(C163-C162)*(M162-L162)/(L163-L162-M163+M162)+C162</f>
        <v>0.7859650633307977</v>
      </c>
    </row>
    <row r="5" spans="2:8" ht="13.5" thickBot="1">
      <c r="B5" s="20" t="s">
        <v>918</v>
      </c>
      <c r="C5" s="20"/>
      <c r="F5" s="76" t="s">
        <v>395</v>
      </c>
      <c r="G5" s="71">
        <f>MOD((DEGREES(ATAN2(J74,K74))-90),360)</f>
        <v>83.42402214384379</v>
      </c>
      <c r="H5" s="69">
        <f>MOD((DEGREES(ATAN2(J162,K162))-90),360)</f>
        <v>222.1987234417134</v>
      </c>
    </row>
    <row r="6" spans="2:3" ht="12.75">
      <c r="B6" s="19">
        <v>1737.4</v>
      </c>
      <c r="C6" s="19"/>
    </row>
    <row r="7" spans="10:17" ht="12.75">
      <c r="J7" s="42" t="s">
        <v>588</v>
      </c>
      <c r="K7" s="16">
        <v>119</v>
      </c>
      <c r="L7" s="42" t="s">
        <v>586</v>
      </c>
      <c r="P7" s="16">
        <v>160</v>
      </c>
      <c r="Q7" s="42" t="s">
        <v>585</v>
      </c>
    </row>
    <row r="8" spans="1:12" ht="15.75">
      <c r="A8" s="2" t="s">
        <v>388</v>
      </c>
      <c r="B8" s="17" t="s">
        <v>389</v>
      </c>
      <c r="C8" s="17" t="s">
        <v>390</v>
      </c>
      <c r="G8" s="80" t="s">
        <v>396</v>
      </c>
      <c r="J8" s="42" t="s">
        <v>589</v>
      </c>
      <c r="K8" s="16">
        <v>127</v>
      </c>
      <c r="L8" s="42" t="s">
        <v>587</v>
      </c>
    </row>
    <row r="9" ht="12.75"/>
    <row r="10" ht="12.75"/>
    <row r="11" ht="12.75"/>
    <row r="12" ht="13.5" thickBot="1"/>
    <row r="13" spans="4:18" ht="12.75">
      <c r="D13" s="12" t="s">
        <v>916</v>
      </c>
      <c r="E13" s="40" t="s">
        <v>916</v>
      </c>
      <c r="F13" s="12" t="s">
        <v>384</v>
      </c>
      <c r="G13" s="12" t="s">
        <v>384</v>
      </c>
      <c r="H13" s="12" t="s">
        <v>397</v>
      </c>
      <c r="I13" s="12" t="s">
        <v>397</v>
      </c>
      <c r="J13" s="82"/>
      <c r="K13" s="83" t="s">
        <v>584</v>
      </c>
      <c r="L13" s="83"/>
      <c r="M13" s="82"/>
      <c r="N13" s="83" t="s">
        <v>582</v>
      </c>
      <c r="O13" s="83"/>
      <c r="P13" s="82"/>
      <c r="Q13" s="83" t="s">
        <v>583</v>
      </c>
      <c r="R13" s="84"/>
    </row>
    <row r="14" spans="1:18" ht="12.75">
      <c r="A14" s="13" t="s">
        <v>910</v>
      </c>
      <c r="B14" s="18" t="s">
        <v>917</v>
      </c>
      <c r="C14" s="18" t="s">
        <v>917</v>
      </c>
      <c r="D14" s="12" t="s">
        <v>391</v>
      </c>
      <c r="E14" s="79" t="s">
        <v>392</v>
      </c>
      <c r="F14" s="12" t="s">
        <v>391</v>
      </c>
      <c r="G14" s="79" t="s">
        <v>392</v>
      </c>
      <c r="H14" s="12" t="s">
        <v>391</v>
      </c>
      <c r="I14" s="79" t="s">
        <v>392</v>
      </c>
      <c r="J14" s="45" t="s">
        <v>394</v>
      </c>
      <c r="K14" s="46" t="s">
        <v>393</v>
      </c>
      <c r="L14" s="81" t="s">
        <v>490</v>
      </c>
      <c r="M14" s="45" t="s">
        <v>394</v>
      </c>
      <c r="N14" s="46" t="s">
        <v>393</v>
      </c>
      <c r="O14" s="81" t="s">
        <v>490</v>
      </c>
      <c r="P14" s="45" t="s">
        <v>394</v>
      </c>
      <c r="Q14" s="46" t="s">
        <v>393</v>
      </c>
      <c r="R14" s="85" t="s">
        <v>490</v>
      </c>
    </row>
    <row r="15" spans="2:18" ht="12.75">
      <c r="B15" s="22" t="s">
        <v>905</v>
      </c>
      <c r="C15" s="22" t="s">
        <v>904</v>
      </c>
      <c r="D15" s="21" t="s">
        <v>915</v>
      </c>
      <c r="E15" s="41" t="s">
        <v>915</v>
      </c>
      <c r="F15" s="21" t="s">
        <v>915</v>
      </c>
      <c r="G15" s="41" t="s">
        <v>915</v>
      </c>
      <c r="H15" s="21" t="s">
        <v>915</v>
      </c>
      <c r="I15" s="41" t="s">
        <v>915</v>
      </c>
      <c r="J15" s="47" t="s">
        <v>919</v>
      </c>
      <c r="K15" s="48" t="s">
        <v>919</v>
      </c>
      <c r="L15" s="48" t="s">
        <v>919</v>
      </c>
      <c r="M15" s="47" t="s">
        <v>919</v>
      </c>
      <c r="N15" s="48" t="s">
        <v>919</v>
      </c>
      <c r="O15" s="48" t="s">
        <v>919</v>
      </c>
      <c r="P15" s="47" t="s">
        <v>919</v>
      </c>
      <c r="Q15" s="48" t="s">
        <v>919</v>
      </c>
      <c r="R15" s="86" t="s">
        <v>919</v>
      </c>
    </row>
    <row r="16" spans="10:18" ht="12.75">
      <c r="J16" s="49"/>
      <c r="K16" s="50"/>
      <c r="L16" s="50"/>
      <c r="M16" s="49"/>
      <c r="N16" s="50"/>
      <c r="O16" s="50"/>
      <c r="P16" s="49"/>
      <c r="Q16" s="50"/>
      <c r="R16" s="87"/>
    </row>
    <row r="17" spans="1:18" ht="12.75">
      <c r="A17" s="2">
        <v>39783</v>
      </c>
      <c r="B17" s="17">
        <v>0.625</v>
      </c>
      <c r="C17" s="17">
        <f>B17+A17-$A$17</f>
        <v>0.625</v>
      </c>
      <c r="D17" s="10">
        <v>0.4267138888888889</v>
      </c>
      <c r="E17" s="10">
        <v>-24.066194444444445</v>
      </c>
      <c r="F17" s="10">
        <v>0.38935833333333336</v>
      </c>
      <c r="G17" s="10">
        <v>-23.91364722222222</v>
      </c>
      <c r="H17" s="10">
        <v>0.4315027777777778</v>
      </c>
      <c r="I17" s="9">
        <v>-21.967894444444443</v>
      </c>
      <c r="J17" s="49">
        <f aca="true" t="shared" si="0" ref="J17:J80">15*(F17-D17)*COS(RADIANS(G17))*60</f>
        <v>-30.733972764550558</v>
      </c>
      <c r="K17" s="50">
        <f aca="true" t="shared" si="1" ref="K17:K80">(G17-E17)*60</f>
        <v>9.15283333333349</v>
      </c>
      <c r="L17" s="50">
        <f>SQRT(J17^2+K17^2)</f>
        <v>32.06791917040948</v>
      </c>
      <c r="M17" s="49">
        <f>15*(H17-F17)*COS(RADIANS(G17))*60</f>
        <v>34.67399128374191</v>
      </c>
      <c r="N17" s="50">
        <f>(I17-G17)*60</f>
        <v>116.74516666666662</v>
      </c>
      <c r="O17" s="50">
        <f>SQRT(M17^2+N17^2)</f>
        <v>121.78554763013868</v>
      </c>
      <c r="P17" s="49">
        <f>15*(H17-D17)*COS(RADIANS(E17))*60</f>
        <v>3.9353529946500525</v>
      </c>
      <c r="Q17" s="50">
        <f>(I17-E17)*60</f>
        <v>125.89800000000011</v>
      </c>
      <c r="R17" s="87">
        <f>SQRT(P17^2+Q17^2)</f>
        <v>125.95949113581132</v>
      </c>
    </row>
    <row r="18" spans="1:18" ht="12.75">
      <c r="A18" s="2">
        <v>39783</v>
      </c>
      <c r="B18" s="17">
        <v>0.6256944444444444</v>
      </c>
      <c r="C18" s="17">
        <f aca="true" t="shared" si="2" ref="C18:C81">B18+A18-$A$17</f>
        <v>0.6256944444467081</v>
      </c>
      <c r="D18" s="10">
        <v>0.44304166666666667</v>
      </c>
      <c r="E18" s="10">
        <v>-24.06403611111111</v>
      </c>
      <c r="F18" s="10">
        <v>0.40601111111111116</v>
      </c>
      <c r="G18" s="10">
        <v>-23.91351111111111</v>
      </c>
      <c r="H18" s="10">
        <v>0.4482055555555556</v>
      </c>
      <c r="I18" s="9">
        <v>-21.96787222222222</v>
      </c>
      <c r="J18" s="49">
        <f t="shared" si="0"/>
        <v>-30.46661380973093</v>
      </c>
      <c r="K18" s="50">
        <f t="shared" si="1"/>
        <v>9.031500000000108</v>
      </c>
      <c r="L18" s="50">
        <f aca="true" t="shared" si="3" ref="L18:L81">SQRT(J18^2+K18^2)</f>
        <v>31.777075845352563</v>
      </c>
      <c r="M18" s="49">
        <f aca="true" t="shared" si="4" ref="M18:M81">15*(H18-F18)*COS(RADIANS(G18))*60</f>
        <v>34.71516493659989</v>
      </c>
      <c r="N18" s="50">
        <f aca="true" t="shared" si="5" ref="N18:N81">(I18-G18)*60</f>
        <v>116.73833333333341</v>
      </c>
      <c r="O18" s="50">
        <f aca="true" t="shared" si="6" ref="O18:O81">SQRT(M18^2+N18^2)</f>
        <v>121.79072684740738</v>
      </c>
      <c r="P18" s="49">
        <f aca="true" t="shared" si="7" ref="P18:P81">15*(H18-D18)*COS(RADIANS(E18))*60</f>
        <v>4.2435871768381785</v>
      </c>
      <c r="Q18" s="50">
        <f aca="true" t="shared" si="8" ref="Q18:Q81">(I18-E18)*60</f>
        <v>125.76983333333352</v>
      </c>
      <c r="R18" s="87">
        <f aca="true" t="shared" si="9" ref="R18:R81">SQRT(P18^2+Q18^2)</f>
        <v>125.84140419123555</v>
      </c>
    </row>
    <row r="19" spans="1:18" ht="12.75">
      <c r="A19" s="2">
        <v>39783</v>
      </c>
      <c r="B19" s="17">
        <v>0.6263888888888889</v>
      </c>
      <c r="C19" s="17">
        <f t="shared" si="2"/>
        <v>0.6263888888861402</v>
      </c>
      <c r="D19" s="10">
        <v>0.45936944444444444</v>
      </c>
      <c r="E19" s="10">
        <v>-24.061872222222224</v>
      </c>
      <c r="F19" s="10">
        <v>0.4226666666666667</v>
      </c>
      <c r="G19" s="10">
        <v>-23.913375</v>
      </c>
      <c r="H19" s="10">
        <v>0.46490833333333337</v>
      </c>
      <c r="I19" s="9">
        <v>-21.96785</v>
      </c>
      <c r="J19" s="49">
        <f t="shared" si="0"/>
        <v>-30.196968893019655</v>
      </c>
      <c r="K19" s="50">
        <f t="shared" si="1"/>
        <v>8.909833333333523</v>
      </c>
      <c r="L19" s="50">
        <f t="shared" si="3"/>
        <v>31.48399689292606</v>
      </c>
      <c r="M19" s="49">
        <f t="shared" si="4"/>
        <v>34.754053277541075</v>
      </c>
      <c r="N19" s="50">
        <f t="shared" si="5"/>
        <v>116.7315</v>
      </c>
      <c r="O19" s="50">
        <f t="shared" si="6"/>
        <v>121.79526801755543</v>
      </c>
      <c r="P19" s="49">
        <f t="shared" si="7"/>
        <v>4.5518319182369895</v>
      </c>
      <c r="Q19" s="50">
        <f t="shared" si="8"/>
        <v>125.64133333333352</v>
      </c>
      <c r="R19" s="87">
        <f t="shared" si="9"/>
        <v>125.72375994850658</v>
      </c>
    </row>
    <row r="20" spans="1:18" ht="12.75">
      <c r="A20" s="2">
        <v>39783</v>
      </c>
      <c r="B20" s="17">
        <v>0.6270833333333333</v>
      </c>
      <c r="C20" s="17">
        <f t="shared" si="2"/>
        <v>0.6270833333328483</v>
      </c>
      <c r="D20" s="10">
        <v>0.4756972222222222</v>
      </c>
      <c r="E20" s="10">
        <v>-24.05970277777778</v>
      </c>
      <c r="F20" s="10">
        <v>0.4393194444444445</v>
      </c>
      <c r="G20" s="10">
        <v>-23.913238888888888</v>
      </c>
      <c r="H20" s="10">
        <v>0.48160833333333336</v>
      </c>
      <c r="I20" s="9">
        <v>-21.967827777777774</v>
      </c>
      <c r="J20" s="49">
        <f t="shared" si="0"/>
        <v>-29.92960880878865</v>
      </c>
      <c r="K20" s="50">
        <f t="shared" si="1"/>
        <v>8.787833333333523</v>
      </c>
      <c r="L20" s="50">
        <f t="shared" si="3"/>
        <v>31.19306811042426</v>
      </c>
      <c r="M20" s="49">
        <f t="shared" si="4"/>
        <v>34.79294170013736</v>
      </c>
      <c r="N20" s="50">
        <f t="shared" si="5"/>
        <v>116.72466666666679</v>
      </c>
      <c r="O20" s="50">
        <f t="shared" si="6"/>
        <v>121.79982184138707</v>
      </c>
      <c r="P20" s="49">
        <f t="shared" si="7"/>
        <v>4.857804454663932</v>
      </c>
      <c r="Q20" s="50">
        <f t="shared" si="8"/>
        <v>125.51250000000032</v>
      </c>
      <c r="R20" s="87">
        <f t="shared" si="9"/>
        <v>125.60647244616749</v>
      </c>
    </row>
    <row r="21" spans="1:18" ht="12.75">
      <c r="A21" s="2">
        <v>39783</v>
      </c>
      <c r="B21" s="17">
        <v>0.6277777777777778</v>
      </c>
      <c r="C21" s="17">
        <f t="shared" si="2"/>
        <v>0.6277777777795563</v>
      </c>
      <c r="D21" s="10">
        <v>0.492025</v>
      </c>
      <c r="E21" s="10">
        <v>-24.05752777777778</v>
      </c>
      <c r="F21" s="10">
        <v>0.455975</v>
      </c>
      <c r="G21" s="10">
        <v>-23.913102777777777</v>
      </c>
      <c r="H21" s="10">
        <v>0.4983111111111111</v>
      </c>
      <c r="I21" s="9">
        <v>-21.967805555555554</v>
      </c>
      <c r="J21" s="49">
        <f t="shared" si="0"/>
        <v>-29.659962757860313</v>
      </c>
      <c r="K21" s="50">
        <f t="shared" si="1"/>
        <v>8.665500000000108</v>
      </c>
      <c r="L21" s="50">
        <f t="shared" si="3"/>
        <v>30.899907460179595</v>
      </c>
      <c r="M21" s="49">
        <f t="shared" si="4"/>
        <v>34.83183020438811</v>
      </c>
      <c r="N21" s="50">
        <f t="shared" si="5"/>
        <v>116.71783333333337</v>
      </c>
      <c r="O21" s="50">
        <f t="shared" si="6"/>
        <v>121.80438831756067</v>
      </c>
      <c r="P21" s="49">
        <f t="shared" si="7"/>
        <v>5.166070391769539</v>
      </c>
      <c r="Q21" s="50">
        <f t="shared" si="8"/>
        <v>125.38333333333348</v>
      </c>
      <c r="R21" s="87">
        <f t="shared" si="9"/>
        <v>125.48971496130882</v>
      </c>
    </row>
    <row r="22" spans="1:18" ht="12.75">
      <c r="A22" s="2">
        <v>39783</v>
      </c>
      <c r="B22" s="17">
        <v>0.6284722222222222</v>
      </c>
      <c r="C22" s="17">
        <f t="shared" si="2"/>
        <v>0.6284722222189885</v>
      </c>
      <c r="D22" s="10">
        <v>0.50835</v>
      </c>
      <c r="E22" s="10">
        <v>-24.05535</v>
      </c>
      <c r="F22" s="10">
        <v>0.47262777777777776</v>
      </c>
      <c r="G22" s="10">
        <v>-23.912966666666666</v>
      </c>
      <c r="H22" s="10">
        <v>0.5150138888888889</v>
      </c>
      <c r="I22" s="9">
        <v>-21.967783333333333</v>
      </c>
      <c r="J22" s="49">
        <f t="shared" si="0"/>
        <v>-29.390316138626588</v>
      </c>
      <c r="K22" s="50">
        <f t="shared" si="1"/>
        <v>8.543000000000092</v>
      </c>
      <c r="L22" s="50">
        <f t="shared" si="3"/>
        <v>30.606756308508356</v>
      </c>
      <c r="M22" s="49">
        <f t="shared" si="4"/>
        <v>34.87300419590228</v>
      </c>
      <c r="N22" s="50">
        <f t="shared" si="5"/>
        <v>116.71099999999996</v>
      </c>
      <c r="O22" s="50">
        <f t="shared" si="6"/>
        <v>121.80962171621505</v>
      </c>
      <c r="P22" s="49">
        <f t="shared" si="7"/>
        <v>5.4766297657336995</v>
      </c>
      <c r="Q22" s="50">
        <f t="shared" si="8"/>
        <v>125.25400000000005</v>
      </c>
      <c r="R22" s="87">
        <f t="shared" si="9"/>
        <v>125.37367343103149</v>
      </c>
    </row>
    <row r="23" spans="1:18" ht="12.75">
      <c r="A23" s="2">
        <v>39783</v>
      </c>
      <c r="B23" s="17">
        <v>0.6291666666666667</v>
      </c>
      <c r="C23" s="17">
        <f t="shared" si="2"/>
        <v>0.6291666666656965</v>
      </c>
      <c r="D23" s="10">
        <v>0.5246777777777778</v>
      </c>
      <c r="E23" s="10">
        <v>-24.05316388888889</v>
      </c>
      <c r="F23" s="10">
        <v>0.48928333333333335</v>
      </c>
      <c r="G23" s="10">
        <v>-23.912830555555555</v>
      </c>
      <c r="H23" s="10">
        <v>0.5317166666666667</v>
      </c>
      <c r="I23" s="9">
        <v>-21.96776111111111</v>
      </c>
      <c r="J23" s="49">
        <f t="shared" si="0"/>
        <v>-29.12066895109205</v>
      </c>
      <c r="K23" s="50">
        <f t="shared" si="1"/>
        <v>8.420000000000059</v>
      </c>
      <c r="L23" s="50">
        <f t="shared" si="3"/>
        <v>30.313524377068028</v>
      </c>
      <c r="M23" s="49">
        <f t="shared" si="4"/>
        <v>34.91189286586742</v>
      </c>
      <c r="N23" s="50">
        <f t="shared" si="5"/>
        <v>116.70416666666675</v>
      </c>
      <c r="O23" s="50">
        <f t="shared" si="6"/>
        <v>121.81421419866787</v>
      </c>
      <c r="P23" s="49">
        <f t="shared" si="7"/>
        <v>5.784917123805888</v>
      </c>
      <c r="Q23" s="50">
        <f t="shared" si="8"/>
        <v>125.12416666666681</v>
      </c>
      <c r="R23" s="87">
        <f t="shared" si="9"/>
        <v>125.25782350878174</v>
      </c>
    </row>
    <row r="24" spans="1:18" ht="12.75">
      <c r="A24" s="2">
        <v>39783</v>
      </c>
      <c r="B24" s="17">
        <v>0.6298611111111111</v>
      </c>
      <c r="C24" s="17">
        <f t="shared" si="2"/>
        <v>0.6298611111124046</v>
      </c>
      <c r="D24" s="10">
        <v>0.5410055555555555</v>
      </c>
      <c r="E24" s="10">
        <v>-24.050975</v>
      </c>
      <c r="F24" s="10">
        <v>0.5059361111111111</v>
      </c>
      <c r="G24" s="10">
        <v>-23.912694444444444</v>
      </c>
      <c r="H24" s="10">
        <v>0.5484194444444445</v>
      </c>
      <c r="I24" s="9">
        <v>-21.96773888888889</v>
      </c>
      <c r="J24" s="49">
        <f t="shared" si="0"/>
        <v>-28.853306605685404</v>
      </c>
      <c r="K24" s="50">
        <f t="shared" si="1"/>
        <v>8.296833333333424</v>
      </c>
      <c r="L24" s="50">
        <f t="shared" si="3"/>
        <v>30.02250398355876</v>
      </c>
      <c r="M24" s="49">
        <f t="shared" si="4"/>
        <v>34.95306702790917</v>
      </c>
      <c r="N24" s="50">
        <f t="shared" si="5"/>
        <v>116.69733333333333</v>
      </c>
      <c r="O24" s="50">
        <f t="shared" si="6"/>
        <v>121.81947505127668</v>
      </c>
      <c r="P24" s="49">
        <f t="shared" si="7"/>
        <v>6.093215102426911</v>
      </c>
      <c r="Q24" s="50">
        <f t="shared" si="8"/>
        <v>124.99416666666676</v>
      </c>
      <c r="R24" s="87">
        <f t="shared" si="9"/>
        <v>125.14259455109163</v>
      </c>
    </row>
    <row r="25" spans="1:18" ht="12.75">
      <c r="A25" s="2">
        <v>39783</v>
      </c>
      <c r="B25" s="17">
        <v>0.6305555555555555</v>
      </c>
      <c r="C25" s="17">
        <f t="shared" si="2"/>
        <v>0.6305555555591127</v>
      </c>
      <c r="D25" s="10">
        <v>0.5573333333333333</v>
      </c>
      <c r="E25" s="10">
        <v>-24.048780555555556</v>
      </c>
      <c r="F25" s="10">
        <v>0.5225916666666667</v>
      </c>
      <c r="G25" s="10">
        <v>-23.912558333333333</v>
      </c>
      <c r="H25" s="10">
        <v>0.5651222222222223</v>
      </c>
      <c r="I25" s="9">
        <v>-21.967716666666664</v>
      </c>
      <c r="J25" s="49">
        <f t="shared" si="0"/>
        <v>-28.583658283970298</v>
      </c>
      <c r="K25" s="50">
        <f t="shared" si="1"/>
        <v>8.173333333333375</v>
      </c>
      <c r="L25" s="50">
        <f t="shared" si="3"/>
        <v>29.729259975192157</v>
      </c>
      <c r="M25" s="49">
        <f t="shared" si="4"/>
        <v>34.99195586358598</v>
      </c>
      <c r="N25" s="50">
        <f t="shared" si="5"/>
        <v>116.69050000000013</v>
      </c>
      <c r="O25" s="50">
        <f t="shared" si="6"/>
        <v>121.82409353411656</v>
      </c>
      <c r="P25" s="49">
        <f t="shared" si="7"/>
        <v>6.401523858716093</v>
      </c>
      <c r="Q25" s="50">
        <f t="shared" si="8"/>
        <v>124.8638333333335</v>
      </c>
      <c r="R25" s="87">
        <f t="shared" si="9"/>
        <v>125.02782243328161</v>
      </c>
    </row>
    <row r="26" spans="1:18" ht="12.75">
      <c r="A26" s="2">
        <v>39783</v>
      </c>
      <c r="B26" s="17">
        <v>0.63125</v>
      </c>
      <c r="C26" s="17">
        <f t="shared" si="2"/>
        <v>0.6312499999985448</v>
      </c>
      <c r="D26" s="10">
        <v>0.5736583333333333</v>
      </c>
      <c r="E26" s="10">
        <v>-24.046580555555558</v>
      </c>
      <c r="F26" s="10">
        <v>0.5392444444444444</v>
      </c>
      <c r="G26" s="10">
        <v>-23.912422222222222</v>
      </c>
      <c r="H26" s="10">
        <v>0.581825</v>
      </c>
      <c r="I26" s="9">
        <v>-21.967694444444444</v>
      </c>
      <c r="J26" s="49">
        <f t="shared" si="0"/>
        <v>-28.314009393967964</v>
      </c>
      <c r="K26" s="50">
        <f t="shared" si="1"/>
        <v>8.049500000000123</v>
      </c>
      <c r="L26" s="50">
        <f t="shared" si="3"/>
        <v>29.43599120484493</v>
      </c>
      <c r="M26" s="49">
        <f t="shared" si="4"/>
        <v>35.03313019615272</v>
      </c>
      <c r="N26" s="50">
        <f t="shared" si="5"/>
        <v>116.68366666666671</v>
      </c>
      <c r="O26" s="50">
        <f t="shared" si="6"/>
        <v>121.82938183426187</v>
      </c>
      <c r="P26" s="49">
        <f t="shared" si="7"/>
        <v>6.7121264674701315</v>
      </c>
      <c r="Q26" s="50">
        <f t="shared" si="8"/>
        <v>124.73316666666683</v>
      </c>
      <c r="R26" s="87">
        <f t="shared" si="9"/>
        <v>124.91363219604895</v>
      </c>
    </row>
    <row r="27" spans="1:18" ht="12.75">
      <c r="A27" s="2">
        <v>39783</v>
      </c>
      <c r="B27" s="17">
        <v>0.6319444444444444</v>
      </c>
      <c r="C27" s="17">
        <f t="shared" si="2"/>
        <v>0.6319444444452529</v>
      </c>
      <c r="D27" s="10">
        <v>0.5899861111111111</v>
      </c>
      <c r="E27" s="10">
        <v>-24.044375</v>
      </c>
      <c r="F27" s="10">
        <v>0.5559000000000001</v>
      </c>
      <c r="G27" s="10">
        <v>-23.91228611111111</v>
      </c>
      <c r="H27" s="10">
        <v>0.5985277777777778</v>
      </c>
      <c r="I27" s="9">
        <v>-21.96767222222222</v>
      </c>
      <c r="J27" s="49">
        <f t="shared" si="0"/>
        <v>-28.044359935683072</v>
      </c>
      <c r="K27" s="50">
        <f t="shared" si="1"/>
        <v>7.925333333333242</v>
      </c>
      <c r="L27" s="50">
        <f t="shared" si="3"/>
        <v>29.142701189947868</v>
      </c>
      <c r="M27" s="49">
        <f t="shared" si="4"/>
        <v>35.07201919753831</v>
      </c>
      <c r="N27" s="50">
        <f t="shared" si="5"/>
        <v>116.6768333333335</v>
      </c>
      <c r="O27" s="50">
        <f t="shared" si="6"/>
        <v>121.83402631156446</v>
      </c>
      <c r="P27" s="49">
        <f t="shared" si="7"/>
        <v>7.020456934043626</v>
      </c>
      <c r="Q27" s="50">
        <f t="shared" si="8"/>
        <v>124.60216666666675</v>
      </c>
      <c r="R27" s="87">
        <f t="shared" si="9"/>
        <v>124.79978667285677</v>
      </c>
    </row>
    <row r="28" spans="1:18" ht="12.75">
      <c r="A28" s="2">
        <v>39783</v>
      </c>
      <c r="B28" s="17">
        <v>0.6326388888888889</v>
      </c>
      <c r="C28" s="17">
        <f t="shared" si="2"/>
        <v>0.632638888891961</v>
      </c>
      <c r="D28" s="10">
        <v>0.6063111111111111</v>
      </c>
      <c r="E28" s="10">
        <v>-24.042166666666667</v>
      </c>
      <c r="F28" s="10">
        <v>0.5725527777777778</v>
      </c>
      <c r="G28" s="10">
        <v>-23.912149999999997</v>
      </c>
      <c r="H28" s="10">
        <v>0.6152277777777777</v>
      </c>
      <c r="I28" s="9">
        <v>-21.96765</v>
      </c>
      <c r="J28" s="49">
        <f t="shared" si="0"/>
        <v>-27.774709909120265</v>
      </c>
      <c r="K28" s="50">
        <f t="shared" si="1"/>
        <v>7.801000000000187</v>
      </c>
      <c r="L28" s="50">
        <f t="shared" si="3"/>
        <v>28.849438669336124</v>
      </c>
      <c r="M28" s="49">
        <f t="shared" si="4"/>
        <v>35.110908280573824</v>
      </c>
      <c r="N28" s="50">
        <f t="shared" si="5"/>
        <v>116.66999999999987</v>
      </c>
      <c r="O28" s="50">
        <f t="shared" si="6"/>
        <v>121.83868343135869</v>
      </c>
      <c r="P28" s="49">
        <f t="shared" si="7"/>
        <v>7.328798135580793</v>
      </c>
      <c r="Q28" s="50">
        <f t="shared" si="8"/>
        <v>124.47100000000006</v>
      </c>
      <c r="R28" s="87">
        <f t="shared" si="9"/>
        <v>124.68657154285745</v>
      </c>
    </row>
    <row r="29" spans="1:18" ht="12.75">
      <c r="A29" s="2">
        <v>39783</v>
      </c>
      <c r="B29" s="17">
        <v>0.6333333333333333</v>
      </c>
      <c r="C29" s="17">
        <f t="shared" si="2"/>
        <v>0.6333333333313931</v>
      </c>
      <c r="D29" s="10">
        <v>0.622638888888889</v>
      </c>
      <c r="E29" s="10">
        <v>-24.03995</v>
      </c>
      <c r="F29" s="10">
        <v>0.5892083333333333</v>
      </c>
      <c r="G29" s="10">
        <v>-23.912013888888886</v>
      </c>
      <c r="H29" s="10">
        <v>0.6319305555555556</v>
      </c>
      <c r="I29" s="9">
        <v>-21.967627777777775</v>
      </c>
      <c r="J29" s="49">
        <f t="shared" si="0"/>
        <v>-27.505059314284022</v>
      </c>
      <c r="K29" s="50">
        <f t="shared" si="1"/>
        <v>7.6761666666669015</v>
      </c>
      <c r="L29" s="50">
        <f t="shared" si="3"/>
        <v>28.556117078075065</v>
      </c>
      <c r="M29" s="49">
        <f t="shared" si="4"/>
        <v>35.1497974452586</v>
      </c>
      <c r="N29" s="50">
        <f t="shared" si="5"/>
        <v>116.66316666666667</v>
      </c>
      <c r="O29" s="50">
        <f t="shared" si="6"/>
        <v>121.8433531922737</v>
      </c>
      <c r="P29" s="49">
        <f t="shared" si="7"/>
        <v>7.637150420986424</v>
      </c>
      <c r="Q29" s="50">
        <f t="shared" si="8"/>
        <v>124.33933333333357</v>
      </c>
      <c r="R29" s="87">
        <f t="shared" si="9"/>
        <v>124.57365644601835</v>
      </c>
    </row>
    <row r="30" spans="1:18" ht="12.75">
      <c r="A30" s="2">
        <v>39783</v>
      </c>
      <c r="B30" s="17">
        <v>0.6340277777777777</v>
      </c>
      <c r="C30" s="17">
        <f t="shared" si="2"/>
        <v>0.6340277777781012</v>
      </c>
      <c r="D30" s="10">
        <v>0.6389666666666667</v>
      </c>
      <c r="E30" s="10">
        <v>-24.03773055555556</v>
      </c>
      <c r="F30" s="10">
        <v>0.6058611111111111</v>
      </c>
      <c r="G30" s="10">
        <v>-23.911877777777775</v>
      </c>
      <c r="H30" s="10">
        <v>0.6486333333333333</v>
      </c>
      <c r="I30" s="9">
        <v>-21.967605555555554</v>
      </c>
      <c r="J30" s="49">
        <f t="shared" si="0"/>
        <v>-27.237693576046773</v>
      </c>
      <c r="K30" s="50">
        <f t="shared" si="1"/>
        <v>7.551166666667015</v>
      </c>
      <c r="L30" s="50">
        <f t="shared" si="3"/>
        <v>28.26503262638136</v>
      </c>
      <c r="M30" s="49">
        <f t="shared" si="4"/>
        <v>35.19097211645976</v>
      </c>
      <c r="N30" s="50">
        <f t="shared" si="5"/>
        <v>116.65633333333325</v>
      </c>
      <c r="O30" s="50">
        <f t="shared" si="6"/>
        <v>121.84869562403698</v>
      </c>
      <c r="P30" s="49">
        <f t="shared" si="7"/>
        <v>7.945513505122625</v>
      </c>
      <c r="Q30" s="50">
        <f t="shared" si="8"/>
        <v>124.20750000000027</v>
      </c>
      <c r="R30" s="87">
        <f t="shared" si="9"/>
        <v>124.46137650335606</v>
      </c>
    </row>
    <row r="31" spans="1:18" ht="12.75">
      <c r="A31" s="2">
        <v>39783</v>
      </c>
      <c r="B31" s="17">
        <v>0.6347222222222222</v>
      </c>
      <c r="C31" s="17">
        <f t="shared" si="2"/>
        <v>0.6347222222248092</v>
      </c>
      <c r="D31" s="10">
        <v>0.6552916666666667</v>
      </c>
      <c r="E31" s="10">
        <v>-24.035505555555556</v>
      </c>
      <c r="F31" s="10">
        <v>0.6225166666666667</v>
      </c>
      <c r="G31" s="10">
        <v>-23.911741666666664</v>
      </c>
      <c r="H31" s="10">
        <v>0.6653361111111111</v>
      </c>
      <c r="I31" s="9">
        <v>-21.96758333333333</v>
      </c>
      <c r="J31" s="49">
        <f t="shared" si="0"/>
        <v>-26.965756419809313</v>
      </c>
      <c r="K31" s="50">
        <f t="shared" si="1"/>
        <v>7.4258333333335</v>
      </c>
      <c r="L31" s="50">
        <f t="shared" si="3"/>
        <v>27.969537357398927</v>
      </c>
      <c r="M31" s="49">
        <f t="shared" si="4"/>
        <v>35.22986144684806</v>
      </c>
      <c r="N31" s="50">
        <f t="shared" si="5"/>
        <v>116.64950000000005</v>
      </c>
      <c r="O31" s="50">
        <f t="shared" si="6"/>
        <v>121.85339136771746</v>
      </c>
      <c r="P31" s="49">
        <f t="shared" si="7"/>
        <v>8.256170818093882</v>
      </c>
      <c r="Q31" s="50">
        <f t="shared" si="8"/>
        <v>124.07533333333355</v>
      </c>
      <c r="R31" s="87">
        <f t="shared" si="9"/>
        <v>124.34971933364135</v>
      </c>
    </row>
    <row r="32" spans="1:18" ht="12.75">
      <c r="A32" s="2">
        <v>39783</v>
      </c>
      <c r="B32" s="17">
        <v>0.6354166666666666</v>
      </c>
      <c r="C32" s="17">
        <f t="shared" si="2"/>
        <v>0.6354166666642413</v>
      </c>
      <c r="D32" s="10">
        <v>0.6716166666666666</v>
      </c>
      <c r="E32" s="10">
        <v>-24.033275</v>
      </c>
      <c r="F32" s="10">
        <v>0.6391694444444445</v>
      </c>
      <c r="G32" s="10">
        <v>-23.911605555555553</v>
      </c>
      <c r="H32" s="10">
        <v>0.6820388888888889</v>
      </c>
      <c r="I32" s="9">
        <v>-21.96756111111111</v>
      </c>
      <c r="J32" s="49">
        <f t="shared" si="0"/>
        <v>-26.696104120180067</v>
      </c>
      <c r="K32" s="50">
        <f t="shared" si="1"/>
        <v>7.300166666666783</v>
      </c>
      <c r="L32" s="50">
        <f t="shared" si="3"/>
        <v>27.676242674116875</v>
      </c>
      <c r="M32" s="49">
        <f t="shared" si="4"/>
        <v>35.27103628856597</v>
      </c>
      <c r="N32" s="50">
        <f t="shared" si="5"/>
        <v>116.64266666666663</v>
      </c>
      <c r="O32" s="50">
        <f t="shared" si="6"/>
        <v>121.85876122782653</v>
      </c>
      <c r="P32" s="49">
        <f t="shared" si="7"/>
        <v>8.566839244601443</v>
      </c>
      <c r="Q32" s="50">
        <f t="shared" si="8"/>
        <v>123.94283333333341</v>
      </c>
      <c r="R32" s="87">
        <f t="shared" si="9"/>
        <v>124.23854743732844</v>
      </c>
    </row>
    <row r="33" spans="1:18" ht="12.75">
      <c r="A33" s="2">
        <v>39783</v>
      </c>
      <c r="B33" s="17">
        <v>0.6361111111111112</v>
      </c>
      <c r="C33" s="17">
        <f t="shared" si="2"/>
        <v>0.6361111111109494</v>
      </c>
      <c r="D33" s="10">
        <v>0.6879444444444445</v>
      </c>
      <c r="E33" s="10">
        <v>-24.031038888888887</v>
      </c>
      <c r="F33" s="10">
        <v>0.655825</v>
      </c>
      <c r="G33" s="10">
        <v>-23.911469444444442</v>
      </c>
      <c r="H33" s="10">
        <v>0.6987416666666667</v>
      </c>
      <c r="I33" s="9">
        <v>-21.96753888888889</v>
      </c>
      <c r="J33" s="49">
        <f t="shared" si="0"/>
        <v>-26.42645125229575</v>
      </c>
      <c r="K33" s="50">
        <f t="shared" si="1"/>
        <v>7.17416666666665</v>
      </c>
      <c r="L33" s="50">
        <f t="shared" si="3"/>
        <v>27.38295077509132</v>
      </c>
      <c r="M33" s="49">
        <f t="shared" si="4"/>
        <v>35.309925784655306</v>
      </c>
      <c r="N33" s="50">
        <f t="shared" si="5"/>
        <v>116.63583333333321</v>
      </c>
      <c r="O33" s="50">
        <f t="shared" si="6"/>
        <v>121.86348294825218</v>
      </c>
      <c r="P33" s="49">
        <f t="shared" si="7"/>
        <v>8.875235510964643</v>
      </c>
      <c r="Q33" s="50">
        <f t="shared" si="8"/>
        <v>123.80999999999986</v>
      </c>
      <c r="R33" s="87">
        <f t="shared" si="9"/>
        <v>124.12769999228638</v>
      </c>
    </row>
    <row r="34" spans="1:18" ht="12.75">
      <c r="A34" s="2">
        <v>39783</v>
      </c>
      <c r="B34" s="17">
        <v>0.6368055555555555</v>
      </c>
      <c r="C34" s="17">
        <f t="shared" si="2"/>
        <v>0.6368055555576575</v>
      </c>
      <c r="D34" s="10">
        <v>0.7042694444444444</v>
      </c>
      <c r="E34" s="10">
        <v>-24.0288</v>
      </c>
      <c r="F34" s="10">
        <v>0.6724777777777777</v>
      </c>
      <c r="G34" s="10">
        <v>-23.91133333333333</v>
      </c>
      <c r="H34" s="10">
        <v>0.7154444444444444</v>
      </c>
      <c r="I34" s="9">
        <v>-21.967516666666665</v>
      </c>
      <c r="J34" s="49">
        <f t="shared" si="0"/>
        <v>-26.156797816160722</v>
      </c>
      <c r="K34" s="50">
        <f t="shared" si="1"/>
        <v>7.04800000000013</v>
      </c>
      <c r="L34" s="50">
        <f t="shared" si="3"/>
        <v>27.08970978057004</v>
      </c>
      <c r="M34" s="49">
        <f t="shared" si="4"/>
        <v>35.35110079688724</v>
      </c>
      <c r="N34" s="50">
        <f t="shared" si="5"/>
        <v>116.629</v>
      </c>
      <c r="O34" s="50">
        <f t="shared" si="6"/>
        <v>121.86888023015426</v>
      </c>
      <c r="P34" s="49">
        <f t="shared" si="7"/>
        <v>9.185926042473008</v>
      </c>
      <c r="Q34" s="50">
        <f t="shared" si="8"/>
        <v>123.67700000000013</v>
      </c>
      <c r="R34" s="87">
        <f t="shared" si="9"/>
        <v>124.01766634741124</v>
      </c>
    </row>
    <row r="35" spans="1:18" ht="12.75">
      <c r="A35" s="2">
        <v>39783</v>
      </c>
      <c r="B35" s="17">
        <v>0.6375</v>
      </c>
      <c r="C35" s="17">
        <f t="shared" si="2"/>
        <v>0.6374999999970896</v>
      </c>
      <c r="D35" s="10">
        <v>0.7205944444444444</v>
      </c>
      <c r="E35" s="10">
        <v>-24.026555555555554</v>
      </c>
      <c r="F35" s="10">
        <v>0.6891333333333334</v>
      </c>
      <c r="G35" s="10">
        <v>-23.91119722222222</v>
      </c>
      <c r="H35" s="10">
        <v>0.7321472222222223</v>
      </c>
      <c r="I35" s="9">
        <v>-21.967494444444444</v>
      </c>
      <c r="J35" s="49">
        <f t="shared" si="0"/>
        <v>-25.884858374875627</v>
      </c>
      <c r="K35" s="50">
        <f t="shared" si="1"/>
        <v>6.9214999999999804</v>
      </c>
      <c r="L35" s="50">
        <f t="shared" si="3"/>
        <v>26.794272808519523</v>
      </c>
      <c r="M35" s="49">
        <f t="shared" si="4"/>
        <v>35.38999045867473</v>
      </c>
      <c r="N35" s="50">
        <f t="shared" si="5"/>
        <v>116.62216666666659</v>
      </c>
      <c r="O35" s="50">
        <f t="shared" si="6"/>
        <v>121.87362792127281</v>
      </c>
      <c r="P35" s="49">
        <f t="shared" si="7"/>
        <v>9.496627790313086</v>
      </c>
      <c r="Q35" s="50">
        <f t="shared" si="8"/>
        <v>123.54366666666657</v>
      </c>
      <c r="R35" s="87">
        <f t="shared" si="9"/>
        <v>123.90812528979755</v>
      </c>
    </row>
    <row r="36" spans="1:18" ht="12.75">
      <c r="A36" s="2">
        <v>39783</v>
      </c>
      <c r="B36" s="17">
        <v>0.6381944444444444</v>
      </c>
      <c r="C36" s="17">
        <f t="shared" si="2"/>
        <v>0.6381944444437977</v>
      </c>
      <c r="D36" s="10">
        <v>0.7369194444444443</v>
      </c>
      <c r="E36" s="10">
        <v>-24.024302777777777</v>
      </c>
      <c r="F36" s="10">
        <v>0.7057861111111111</v>
      </c>
      <c r="G36" s="10">
        <v>-23.91106111111111</v>
      </c>
      <c r="H36" s="10">
        <v>0.7488472222222222</v>
      </c>
      <c r="I36" s="9">
        <v>-21.96747222222222</v>
      </c>
      <c r="J36" s="49">
        <f t="shared" si="0"/>
        <v>-25.615203799845904</v>
      </c>
      <c r="K36" s="50">
        <f t="shared" si="1"/>
        <v>6.794500000000028</v>
      </c>
      <c r="L36" s="50">
        <f t="shared" si="3"/>
        <v>26.50101688535065</v>
      </c>
      <c r="M36" s="49">
        <f t="shared" si="4"/>
        <v>35.42888020210675</v>
      </c>
      <c r="N36" s="50">
        <f t="shared" si="5"/>
        <v>116.61533333333338</v>
      </c>
      <c r="O36" s="50">
        <f t="shared" si="6"/>
        <v>121.87838824344408</v>
      </c>
      <c r="P36" s="49">
        <f t="shared" si="7"/>
        <v>9.805057573023769</v>
      </c>
      <c r="Q36" s="50">
        <f t="shared" si="8"/>
        <v>123.40983333333341</v>
      </c>
      <c r="R36" s="87">
        <f t="shared" si="9"/>
        <v>123.79873229307093</v>
      </c>
    </row>
    <row r="37" spans="1:18" ht="12.75">
      <c r="A37" s="2">
        <v>39783</v>
      </c>
      <c r="B37" s="17">
        <v>0.638888888888889</v>
      </c>
      <c r="C37" s="17">
        <f t="shared" si="2"/>
        <v>0.6388888888905058</v>
      </c>
      <c r="D37" s="10">
        <v>0.7532472222222222</v>
      </c>
      <c r="E37" s="10">
        <v>-24.02205</v>
      </c>
      <c r="F37" s="10">
        <v>0.7224416666666666</v>
      </c>
      <c r="G37" s="10">
        <v>-23.910925</v>
      </c>
      <c r="H37" s="10">
        <v>0.76555</v>
      </c>
      <c r="I37" s="9">
        <v>-21.96745</v>
      </c>
      <c r="J37" s="49">
        <f t="shared" si="0"/>
        <v>-25.34554865657938</v>
      </c>
      <c r="K37" s="50">
        <f t="shared" si="1"/>
        <v>6.667500000000075</v>
      </c>
      <c r="L37" s="50">
        <f t="shared" si="3"/>
        <v>26.207868912848173</v>
      </c>
      <c r="M37" s="49">
        <f t="shared" si="4"/>
        <v>35.46777002718264</v>
      </c>
      <c r="N37" s="50">
        <f t="shared" si="5"/>
        <v>116.60849999999996</v>
      </c>
      <c r="O37" s="50">
        <f t="shared" si="6"/>
        <v>121.88316119526563</v>
      </c>
      <c r="P37" s="49">
        <f t="shared" si="7"/>
        <v>10.113498145614518</v>
      </c>
      <c r="Q37" s="50">
        <f t="shared" si="8"/>
        <v>123.27600000000004</v>
      </c>
      <c r="R37" s="87">
        <f t="shared" si="9"/>
        <v>123.69015733170266</v>
      </c>
    </row>
    <row r="38" spans="1:18" ht="12.75">
      <c r="A38" s="2">
        <v>39783</v>
      </c>
      <c r="B38" s="17">
        <v>0.6395833333333333</v>
      </c>
      <c r="C38" s="17">
        <f t="shared" si="2"/>
        <v>0.6395833333299379</v>
      </c>
      <c r="D38" s="10">
        <v>0.7695722222222223</v>
      </c>
      <c r="E38" s="10">
        <v>-24.019788888888886</v>
      </c>
      <c r="F38" s="10">
        <v>0.7390944444444444</v>
      </c>
      <c r="G38" s="10">
        <v>-23.91078611111111</v>
      </c>
      <c r="H38" s="10">
        <v>0.7822527777777778</v>
      </c>
      <c r="I38" s="9">
        <v>-21.967427777777775</v>
      </c>
      <c r="J38" s="49">
        <f t="shared" si="0"/>
        <v>-25.075893484084595</v>
      </c>
      <c r="K38" s="50">
        <f t="shared" si="1"/>
        <v>6.540166666666494</v>
      </c>
      <c r="L38" s="50">
        <f t="shared" si="3"/>
        <v>25.91474896758469</v>
      </c>
      <c r="M38" s="49">
        <f t="shared" si="4"/>
        <v>35.508946141288824</v>
      </c>
      <c r="N38" s="50">
        <f t="shared" si="5"/>
        <v>116.60150000000016</v>
      </c>
      <c r="O38" s="50">
        <f t="shared" si="6"/>
        <v>121.88845334286175</v>
      </c>
      <c r="P38" s="49">
        <f t="shared" si="7"/>
        <v>10.424233694475488</v>
      </c>
      <c r="Q38" s="50">
        <f t="shared" si="8"/>
        <v>123.14166666666665</v>
      </c>
      <c r="R38" s="87">
        <f t="shared" si="9"/>
        <v>123.58209707543192</v>
      </c>
    </row>
    <row r="39" spans="1:18" ht="12.75">
      <c r="A39" s="2">
        <v>39783</v>
      </c>
      <c r="B39" s="17">
        <v>0.6402777777777778</v>
      </c>
      <c r="C39" s="17">
        <f t="shared" si="2"/>
        <v>0.640277777776646</v>
      </c>
      <c r="D39" s="10">
        <v>0.7858972222222222</v>
      </c>
      <c r="E39" s="10">
        <v>-24.017522222222222</v>
      </c>
      <c r="F39" s="10">
        <v>0.75575</v>
      </c>
      <c r="G39" s="10">
        <v>-23.910649999999997</v>
      </c>
      <c r="H39" s="10">
        <v>0.7989555555555555</v>
      </c>
      <c r="I39" s="9">
        <v>-21.967405555555555</v>
      </c>
      <c r="J39" s="49">
        <f t="shared" si="0"/>
        <v>-24.803951751976346</v>
      </c>
      <c r="K39" s="50">
        <f t="shared" si="1"/>
        <v>6.412333333333535</v>
      </c>
      <c r="L39" s="50">
        <f t="shared" si="3"/>
        <v>25.61940751251189</v>
      </c>
      <c r="M39" s="49">
        <f t="shared" si="4"/>
        <v>35.54783613288857</v>
      </c>
      <c r="N39" s="50">
        <f t="shared" si="5"/>
        <v>116.59466666666653</v>
      </c>
      <c r="O39" s="50">
        <f t="shared" si="6"/>
        <v>121.89325226952384</v>
      </c>
      <c r="P39" s="49">
        <f t="shared" si="7"/>
        <v>10.734980614328705</v>
      </c>
      <c r="Q39" s="50">
        <f t="shared" si="8"/>
        <v>123.00700000000006</v>
      </c>
      <c r="R39" s="87">
        <f t="shared" si="9"/>
        <v>123.47453930989185</v>
      </c>
    </row>
    <row r="40" spans="1:18" ht="12.75">
      <c r="A40" s="2">
        <v>39783</v>
      </c>
      <c r="B40" s="17">
        <v>0.6409722222222222</v>
      </c>
      <c r="C40" s="17">
        <f t="shared" si="2"/>
        <v>0.640972222223354</v>
      </c>
      <c r="D40" s="10">
        <v>0.8022222222222223</v>
      </c>
      <c r="E40" s="10">
        <v>-24.01525277777778</v>
      </c>
      <c r="F40" s="10">
        <v>0.7724027777777779</v>
      </c>
      <c r="G40" s="10">
        <v>-23.910513888888886</v>
      </c>
      <c r="H40" s="10">
        <v>0.8156583333333334</v>
      </c>
      <c r="I40" s="9">
        <v>-21.96738333333333</v>
      </c>
      <c r="J40" s="49">
        <f t="shared" si="0"/>
        <v>-24.534294895819713</v>
      </c>
      <c r="K40" s="50">
        <f t="shared" si="1"/>
        <v>6.284333333333549</v>
      </c>
      <c r="L40" s="50">
        <f t="shared" si="3"/>
        <v>25.32635922274444</v>
      </c>
      <c r="M40" s="49">
        <f t="shared" si="4"/>
        <v>35.5890116551192</v>
      </c>
      <c r="N40" s="50">
        <f t="shared" si="5"/>
        <v>116.58783333333332</v>
      </c>
      <c r="O40" s="50">
        <f t="shared" si="6"/>
        <v>121.89873105143187</v>
      </c>
      <c r="P40" s="49">
        <f t="shared" si="7"/>
        <v>11.045738705254015</v>
      </c>
      <c r="Q40" s="50">
        <f t="shared" si="8"/>
        <v>122.87216666666687</v>
      </c>
      <c r="R40" s="87">
        <f t="shared" si="9"/>
        <v>123.36765250626239</v>
      </c>
    </row>
    <row r="41" spans="1:18" ht="12.75">
      <c r="A41" s="2">
        <v>39783</v>
      </c>
      <c r="B41" s="17">
        <v>0.6416666666666667</v>
      </c>
      <c r="C41" s="17">
        <f t="shared" si="2"/>
        <v>0.6416666666700621</v>
      </c>
      <c r="D41" s="10">
        <v>0.8185472222222222</v>
      </c>
      <c r="E41" s="10">
        <v>-24.012977777777778</v>
      </c>
      <c r="F41" s="10">
        <v>0.7890583333333333</v>
      </c>
      <c r="G41" s="10">
        <v>-23.910377777777775</v>
      </c>
      <c r="H41" s="10">
        <v>0.8323611111111111</v>
      </c>
      <c r="I41" s="9">
        <v>-21.96736111111111</v>
      </c>
      <c r="J41" s="49">
        <f t="shared" si="0"/>
        <v>-24.26235202004858</v>
      </c>
      <c r="K41" s="50">
        <f t="shared" si="1"/>
        <v>6.156000000000148</v>
      </c>
      <c r="L41" s="50">
        <f t="shared" si="3"/>
        <v>25.031141834617877</v>
      </c>
      <c r="M41" s="49">
        <f t="shared" si="4"/>
        <v>35.62790181240933</v>
      </c>
      <c r="N41" s="50">
        <f t="shared" si="5"/>
        <v>116.5809999999999</v>
      </c>
      <c r="O41" s="50">
        <f t="shared" si="6"/>
        <v>121.90355593072196</v>
      </c>
      <c r="P41" s="49">
        <f t="shared" si="7"/>
        <v>11.356508231136145</v>
      </c>
      <c r="Q41" s="50">
        <f t="shared" si="8"/>
        <v>122.73700000000005</v>
      </c>
      <c r="R41" s="87">
        <f t="shared" si="9"/>
        <v>123.26127310799558</v>
      </c>
    </row>
    <row r="42" spans="1:18" ht="12.75">
      <c r="A42" s="2">
        <v>39783</v>
      </c>
      <c r="B42" s="17">
        <v>0.642361111111111</v>
      </c>
      <c r="C42" s="17">
        <f t="shared" si="2"/>
        <v>0.6423611111094942</v>
      </c>
      <c r="D42" s="10">
        <v>0.8348694444444444</v>
      </c>
      <c r="E42" s="10">
        <v>-24.010697222222223</v>
      </c>
      <c r="F42" s="10">
        <v>0.8057111111111112</v>
      </c>
      <c r="G42" s="10">
        <v>-23.910241666666664</v>
      </c>
      <c r="H42" s="10">
        <v>0.849063888888889</v>
      </c>
      <c r="I42" s="9">
        <v>-21.967338888888886</v>
      </c>
      <c r="J42" s="49">
        <f t="shared" si="0"/>
        <v>-23.990408571249173</v>
      </c>
      <c r="K42" s="50">
        <f t="shared" si="1"/>
        <v>6.027333333333544</v>
      </c>
      <c r="L42" s="50">
        <f t="shared" si="3"/>
        <v>24.7359748246674</v>
      </c>
      <c r="M42" s="49">
        <f t="shared" si="4"/>
        <v>35.66907750514304</v>
      </c>
      <c r="N42" s="50">
        <f t="shared" si="5"/>
        <v>116.5741666666667</v>
      </c>
      <c r="O42" s="50">
        <f t="shared" si="6"/>
        <v>121.90906210817835</v>
      </c>
      <c r="P42" s="49">
        <f t="shared" si="7"/>
        <v>11.669572904384003</v>
      </c>
      <c r="Q42" s="50">
        <f t="shared" si="8"/>
        <v>122.60150000000024</v>
      </c>
      <c r="R42" s="87">
        <f t="shared" si="9"/>
        <v>123.1556199855321</v>
      </c>
    </row>
    <row r="43" spans="1:18" ht="12.75">
      <c r="A43" s="2">
        <v>39783</v>
      </c>
      <c r="B43" s="17">
        <v>0.6430555555555556</v>
      </c>
      <c r="C43" s="17">
        <f t="shared" si="2"/>
        <v>0.6430555555562023</v>
      </c>
      <c r="D43" s="10">
        <v>0.8511944444444445</v>
      </c>
      <c r="E43" s="10">
        <v>-24.008411111111112</v>
      </c>
      <c r="F43" s="10">
        <v>0.8223666666666667</v>
      </c>
      <c r="G43" s="10">
        <v>-23.910105555555553</v>
      </c>
      <c r="H43" s="10">
        <v>0.8657666666666667</v>
      </c>
      <c r="I43" s="9">
        <v>-21.967316666666665</v>
      </c>
      <c r="J43" s="49">
        <f t="shared" si="0"/>
        <v>-23.71846454942626</v>
      </c>
      <c r="K43" s="50">
        <f t="shared" si="1"/>
        <v>5.898333333333525</v>
      </c>
      <c r="L43" s="50">
        <f t="shared" si="3"/>
        <v>24.44086530165214</v>
      </c>
      <c r="M43" s="49">
        <f t="shared" si="4"/>
        <v>35.707967828120616</v>
      </c>
      <c r="N43" s="50">
        <f t="shared" si="5"/>
        <v>116.56733333333328</v>
      </c>
      <c r="O43" s="50">
        <f t="shared" si="6"/>
        <v>121.91391293391632</v>
      </c>
      <c r="P43" s="49">
        <f t="shared" si="7"/>
        <v>11.980365456704403</v>
      </c>
      <c r="Q43" s="50">
        <f t="shared" si="8"/>
        <v>122.4656666666668</v>
      </c>
      <c r="R43" s="87">
        <f t="shared" si="9"/>
        <v>123.05026886840736</v>
      </c>
    </row>
    <row r="44" spans="1:18" ht="12.75">
      <c r="A44" s="2">
        <v>39783</v>
      </c>
      <c r="B44" s="17">
        <v>0.64375</v>
      </c>
      <c r="C44" s="17">
        <f t="shared" si="2"/>
        <v>0.6437500000029104</v>
      </c>
      <c r="D44" s="10">
        <v>0.8675194444444445</v>
      </c>
      <c r="E44" s="10">
        <v>-24.006119444444444</v>
      </c>
      <c r="F44" s="10">
        <v>0.8390194444444444</v>
      </c>
      <c r="G44" s="10">
        <v>-23.909969444444442</v>
      </c>
      <c r="H44" s="10">
        <v>0.8824666666666667</v>
      </c>
      <c r="I44" s="9">
        <v>-21.96729444444444</v>
      </c>
      <c r="J44" s="49">
        <f t="shared" si="0"/>
        <v>-23.448805413201647</v>
      </c>
      <c r="K44" s="50">
        <f t="shared" si="1"/>
        <v>5.769000000000091</v>
      </c>
      <c r="L44" s="50">
        <f t="shared" si="3"/>
        <v>24.148040009619745</v>
      </c>
      <c r="M44" s="49">
        <f t="shared" si="4"/>
        <v>35.74685823273749</v>
      </c>
      <c r="N44" s="50">
        <f t="shared" si="5"/>
        <v>116.56050000000008</v>
      </c>
      <c r="O44" s="50">
        <f t="shared" si="6"/>
        <v>121.91877637903626</v>
      </c>
      <c r="P44" s="49">
        <f t="shared" si="7"/>
        <v>12.288885804956701</v>
      </c>
      <c r="Q44" s="50">
        <f t="shared" si="8"/>
        <v>122.32950000000017</v>
      </c>
      <c r="R44" s="87">
        <f t="shared" si="9"/>
        <v>122.94520439845267</v>
      </c>
    </row>
    <row r="45" spans="1:18" ht="12.75">
      <c r="A45" s="2">
        <v>39783</v>
      </c>
      <c r="B45" s="17">
        <v>0.6444444444444445</v>
      </c>
      <c r="C45" s="17">
        <f t="shared" si="2"/>
        <v>0.6444444444423425</v>
      </c>
      <c r="D45" s="10">
        <v>0.8838444444444444</v>
      </c>
      <c r="E45" s="10">
        <v>-24.003825</v>
      </c>
      <c r="F45" s="10">
        <v>0.855675</v>
      </c>
      <c r="G45" s="10">
        <v>-23.90983333333333</v>
      </c>
      <c r="H45" s="10">
        <v>0.8991694444444445</v>
      </c>
      <c r="I45" s="9">
        <v>-21.96727222222222</v>
      </c>
      <c r="J45" s="49">
        <f t="shared" si="0"/>
        <v>-23.17686024775234</v>
      </c>
      <c r="K45" s="50">
        <f t="shared" si="1"/>
        <v>5.639500000000055</v>
      </c>
      <c r="L45" s="50">
        <f t="shared" si="3"/>
        <v>23.853109046701718</v>
      </c>
      <c r="M45" s="49">
        <f t="shared" si="4"/>
        <v>35.785748718992835</v>
      </c>
      <c r="N45" s="50">
        <f t="shared" si="5"/>
        <v>116.55366666666666</v>
      </c>
      <c r="O45" s="50">
        <f t="shared" si="6"/>
        <v>121.9236524421055</v>
      </c>
      <c r="P45" s="49">
        <f t="shared" si="7"/>
        <v>12.599701185008524</v>
      </c>
      <c r="Q45" s="50">
        <f t="shared" si="8"/>
        <v>122.19316666666671</v>
      </c>
      <c r="R45" s="87">
        <f t="shared" si="9"/>
        <v>122.84104546111325</v>
      </c>
    </row>
    <row r="46" spans="1:18" ht="12.75">
      <c r="A46" s="2">
        <v>39783</v>
      </c>
      <c r="B46" s="17">
        <v>0.6451388888888888</v>
      </c>
      <c r="C46" s="17">
        <f t="shared" si="2"/>
        <v>0.6451388888890506</v>
      </c>
      <c r="D46" s="10">
        <v>0.9001666666666667</v>
      </c>
      <c r="E46" s="10">
        <v>-24.001525</v>
      </c>
      <c r="F46" s="10">
        <v>0.8723277777777778</v>
      </c>
      <c r="G46" s="10">
        <v>-23.909694444444444</v>
      </c>
      <c r="H46" s="10">
        <v>0.9158722222222222</v>
      </c>
      <c r="I46" s="9">
        <v>-21.96725</v>
      </c>
      <c r="J46" s="49">
        <f t="shared" si="0"/>
        <v>-22.904915001606927</v>
      </c>
      <c r="K46" s="50">
        <f t="shared" si="1"/>
        <v>5.509833333333418</v>
      </c>
      <c r="L46" s="50">
        <f t="shared" si="3"/>
        <v>23.558297786384102</v>
      </c>
      <c r="M46" s="49">
        <f t="shared" si="4"/>
        <v>35.82692552037419</v>
      </c>
      <c r="N46" s="50">
        <f t="shared" si="5"/>
        <v>116.54666666666664</v>
      </c>
      <c r="O46" s="50">
        <f t="shared" si="6"/>
        <v>121.92905356539738</v>
      </c>
      <c r="P46" s="49">
        <f t="shared" si="7"/>
        <v>12.91281201634092</v>
      </c>
      <c r="Q46" s="50">
        <f t="shared" si="8"/>
        <v>122.05650000000006</v>
      </c>
      <c r="R46" s="87">
        <f t="shared" si="9"/>
        <v>122.73764665504783</v>
      </c>
    </row>
    <row r="47" spans="1:18" ht="12.75">
      <c r="A47" s="2">
        <v>39783</v>
      </c>
      <c r="B47" s="17">
        <v>0.6458333333333334</v>
      </c>
      <c r="C47" s="17">
        <f t="shared" si="2"/>
        <v>0.6458333333357587</v>
      </c>
      <c r="D47" s="10">
        <v>0.9164916666666667</v>
      </c>
      <c r="E47" s="10">
        <v>-23.999219444444446</v>
      </c>
      <c r="F47" s="10">
        <v>0.8889805555555556</v>
      </c>
      <c r="G47" s="10">
        <v>-23.909558333333333</v>
      </c>
      <c r="H47" s="10">
        <v>0.9325749999999999</v>
      </c>
      <c r="I47" s="9">
        <v>-21.967227777777776</v>
      </c>
      <c r="J47" s="49">
        <f t="shared" si="0"/>
        <v>-22.635254150182014</v>
      </c>
      <c r="K47" s="50">
        <f t="shared" si="1"/>
        <v>5.379666666666765</v>
      </c>
      <c r="L47" s="50">
        <f t="shared" si="3"/>
        <v>23.265759043877715</v>
      </c>
      <c r="M47" s="49">
        <f t="shared" si="4"/>
        <v>35.868101639030236</v>
      </c>
      <c r="N47" s="50">
        <f t="shared" si="5"/>
        <v>116.53983333333343</v>
      </c>
      <c r="O47" s="50">
        <f t="shared" si="6"/>
        <v>121.93462784848666</v>
      </c>
      <c r="P47" s="49">
        <f t="shared" si="7"/>
        <v>13.223650705294698</v>
      </c>
      <c r="Q47" s="50">
        <f t="shared" si="8"/>
        <v>121.9195000000002</v>
      </c>
      <c r="R47" s="87">
        <f t="shared" si="9"/>
        <v>122.63453599302966</v>
      </c>
    </row>
    <row r="48" spans="1:18" ht="12.75">
      <c r="A48" s="2">
        <v>39783</v>
      </c>
      <c r="B48" s="17">
        <v>0.6465277777777778</v>
      </c>
      <c r="C48" s="17">
        <f t="shared" si="2"/>
        <v>0.6465277777751908</v>
      </c>
      <c r="D48" s="10">
        <v>0.9328138888888888</v>
      </c>
      <c r="E48" s="10">
        <v>-23.996908333333334</v>
      </c>
      <c r="F48" s="10">
        <v>0.9056361111111111</v>
      </c>
      <c r="G48" s="10">
        <v>-23.909422222222222</v>
      </c>
      <c r="H48" s="10">
        <v>0.9492777777777778</v>
      </c>
      <c r="I48" s="9">
        <v>-21.967205555555555</v>
      </c>
      <c r="J48" s="49">
        <f t="shared" si="0"/>
        <v>-22.361021793981386</v>
      </c>
      <c r="K48" s="50">
        <f t="shared" si="1"/>
        <v>5.249166666666696</v>
      </c>
      <c r="L48" s="50">
        <f t="shared" si="3"/>
        <v>22.968871247089076</v>
      </c>
      <c r="M48" s="49">
        <f t="shared" si="4"/>
        <v>35.90699237584241</v>
      </c>
      <c r="N48" s="50">
        <f t="shared" si="5"/>
        <v>116.53300000000002</v>
      </c>
      <c r="O48" s="50">
        <f t="shared" si="6"/>
        <v>121.93954317807989</v>
      </c>
      <c r="P48" s="49">
        <f t="shared" si="7"/>
        <v>13.536785004700716</v>
      </c>
      <c r="Q48" s="50">
        <f t="shared" si="8"/>
        <v>121.78216666666671</v>
      </c>
      <c r="R48" s="87">
        <f t="shared" si="9"/>
        <v>122.53220256851371</v>
      </c>
    </row>
    <row r="49" spans="1:18" ht="12.75">
      <c r="A49" s="2">
        <v>39783</v>
      </c>
      <c r="B49" s="17">
        <v>0.6472222222222223</v>
      </c>
      <c r="C49" s="17">
        <f t="shared" si="2"/>
        <v>0.6472222222218988</v>
      </c>
      <c r="D49" s="10">
        <v>0.9491361111111112</v>
      </c>
      <c r="E49" s="10">
        <v>-23.994594444444445</v>
      </c>
      <c r="F49" s="10">
        <v>0.9222888888888888</v>
      </c>
      <c r="G49" s="10">
        <v>-23.90928611111111</v>
      </c>
      <c r="H49" s="10">
        <v>0.9659805555555555</v>
      </c>
      <c r="I49" s="9">
        <v>-21.96718333333333</v>
      </c>
      <c r="J49" s="49">
        <f t="shared" si="0"/>
        <v>-22.089074330672574</v>
      </c>
      <c r="K49" s="50">
        <f t="shared" si="1"/>
        <v>5.118500000000026</v>
      </c>
      <c r="L49" s="50">
        <f t="shared" si="3"/>
        <v>22.67435218558577</v>
      </c>
      <c r="M49" s="49">
        <f t="shared" si="4"/>
        <v>35.94816866499196</v>
      </c>
      <c r="N49" s="50">
        <f t="shared" si="5"/>
        <v>116.52616666666681</v>
      </c>
      <c r="O49" s="50">
        <f t="shared" si="6"/>
        <v>121.94514483321802</v>
      </c>
      <c r="P49" s="49">
        <f t="shared" si="7"/>
        <v>13.849930817935924</v>
      </c>
      <c r="Q49" s="50">
        <f t="shared" si="8"/>
        <v>121.64466666666684</v>
      </c>
      <c r="R49" s="87">
        <f t="shared" si="9"/>
        <v>122.43057425376267</v>
      </c>
    </row>
    <row r="50" spans="1:18" ht="12.75">
      <c r="A50" s="2">
        <v>39783</v>
      </c>
      <c r="B50" s="17">
        <v>0.6479166666666667</v>
      </c>
      <c r="C50" s="17">
        <f t="shared" si="2"/>
        <v>0.6479166666686069</v>
      </c>
      <c r="D50" s="10">
        <v>0.9654611111111111</v>
      </c>
      <c r="E50" s="10">
        <v>-23.992272222222223</v>
      </c>
      <c r="F50" s="10">
        <v>0.9389444444444445</v>
      </c>
      <c r="G50" s="10">
        <v>-23.90915</v>
      </c>
      <c r="H50" s="10">
        <v>0.9826833333333334</v>
      </c>
      <c r="I50" s="9">
        <v>-21.96716111111111</v>
      </c>
      <c r="J50" s="49">
        <f t="shared" si="0"/>
        <v>-21.817126294372184</v>
      </c>
      <c r="K50" s="50">
        <f t="shared" si="1"/>
        <v>4.987333333333339</v>
      </c>
      <c r="L50" s="50">
        <f t="shared" si="3"/>
        <v>22.379912723743224</v>
      </c>
      <c r="M50" s="49">
        <f t="shared" si="4"/>
        <v>35.98705956748217</v>
      </c>
      <c r="N50" s="50">
        <f t="shared" si="5"/>
        <v>116.51933333333339</v>
      </c>
      <c r="O50" s="50">
        <f t="shared" si="6"/>
        <v>121.95008608753815</v>
      </c>
      <c r="P50" s="49">
        <f t="shared" si="7"/>
        <v>14.160804774084152</v>
      </c>
      <c r="Q50" s="50">
        <f t="shared" si="8"/>
        <v>121.50666666666673</v>
      </c>
      <c r="R50" s="87">
        <f t="shared" si="9"/>
        <v>122.32905802095505</v>
      </c>
    </row>
    <row r="51" spans="1:18" ht="12.75">
      <c r="A51" s="2">
        <v>39783</v>
      </c>
      <c r="B51" s="17">
        <v>0.6486111111111111</v>
      </c>
      <c r="C51" s="17">
        <f t="shared" si="2"/>
        <v>0.648611111108039</v>
      </c>
      <c r="D51" s="10">
        <v>0.9817833333333333</v>
      </c>
      <c r="E51" s="10">
        <v>-23.989947222222224</v>
      </c>
      <c r="F51" s="10">
        <v>0.9555972222222222</v>
      </c>
      <c r="G51" s="10">
        <v>-23.909013888888886</v>
      </c>
      <c r="H51" s="10">
        <v>0.9993833333333333</v>
      </c>
      <c r="I51" s="9">
        <v>-21.967138888888886</v>
      </c>
      <c r="J51" s="49">
        <f t="shared" si="0"/>
        <v>-21.54517768508527</v>
      </c>
      <c r="K51" s="50">
        <f t="shared" si="1"/>
        <v>4.8560000000002645</v>
      </c>
      <c r="L51" s="50">
        <f t="shared" si="3"/>
        <v>22.085638262950404</v>
      </c>
      <c r="M51" s="49">
        <f t="shared" si="4"/>
        <v>36.02595055160694</v>
      </c>
      <c r="N51" s="50">
        <f t="shared" si="5"/>
        <v>116.51249999999997</v>
      </c>
      <c r="O51" s="50">
        <f t="shared" si="6"/>
        <v>121.95503995078195</v>
      </c>
      <c r="P51" s="49">
        <f t="shared" si="7"/>
        <v>14.47169022574406</v>
      </c>
      <c r="Q51" s="50">
        <f t="shared" si="8"/>
        <v>121.36850000000024</v>
      </c>
      <c r="R51" s="87">
        <f t="shared" si="9"/>
        <v>122.22823982304561</v>
      </c>
    </row>
    <row r="52" spans="1:18" ht="12.75">
      <c r="A52" s="2">
        <v>39783</v>
      </c>
      <c r="B52" s="17">
        <v>0.6493055555555556</v>
      </c>
      <c r="C52" s="17">
        <f t="shared" si="2"/>
        <v>0.6493055555547471</v>
      </c>
      <c r="D52" s="10">
        <v>0.9981055555555555</v>
      </c>
      <c r="E52" s="10">
        <v>-23.987619444444444</v>
      </c>
      <c r="F52" s="10">
        <v>0.9722527777777777</v>
      </c>
      <c r="G52" s="10">
        <v>-23.908875</v>
      </c>
      <c r="H52" s="10">
        <v>1.016086111111111</v>
      </c>
      <c r="I52" s="9">
        <v>-21.967116666666666</v>
      </c>
      <c r="J52" s="49">
        <f t="shared" si="0"/>
        <v>-21.27094348206941</v>
      </c>
      <c r="K52" s="50">
        <f t="shared" si="1"/>
        <v>4.724666666666764</v>
      </c>
      <c r="L52" s="50">
        <f t="shared" si="3"/>
        <v>21.7893439949096</v>
      </c>
      <c r="M52" s="49">
        <f t="shared" si="4"/>
        <v>36.064842392506236</v>
      </c>
      <c r="N52" s="50">
        <f t="shared" si="5"/>
        <v>116.50549999999996</v>
      </c>
      <c r="O52" s="50">
        <f t="shared" si="6"/>
        <v>121.9598474377789</v>
      </c>
      <c r="P52" s="49">
        <f t="shared" si="7"/>
        <v>14.784871274714462</v>
      </c>
      <c r="Q52" s="50">
        <f t="shared" si="8"/>
        <v>121.23016666666672</v>
      </c>
      <c r="R52" s="87">
        <f t="shared" si="9"/>
        <v>122.1283985346474</v>
      </c>
    </row>
    <row r="53" spans="1:18" ht="12.75">
      <c r="A53" s="2">
        <v>39783</v>
      </c>
      <c r="B53" s="17">
        <v>0.65</v>
      </c>
      <c r="C53" s="17">
        <f t="shared" si="2"/>
        <v>0.6500000000014552</v>
      </c>
      <c r="D53" s="10">
        <v>1.0144277777777777</v>
      </c>
      <c r="E53" s="10">
        <v>-23.985283333333335</v>
      </c>
      <c r="F53" s="10">
        <v>0.9889055555555555</v>
      </c>
      <c r="G53" s="10">
        <v>-23.908738888888887</v>
      </c>
      <c r="H53" s="10">
        <v>1.0327888888888888</v>
      </c>
      <c r="I53" s="9">
        <v>-21.96709444444444</v>
      </c>
      <c r="J53" s="49">
        <f t="shared" si="0"/>
        <v>-20.998993718568038</v>
      </c>
      <c r="K53" s="50">
        <f t="shared" si="1"/>
        <v>4.592666666666858</v>
      </c>
      <c r="L53" s="50">
        <f t="shared" si="3"/>
        <v>21.49535587757441</v>
      </c>
      <c r="M53" s="49">
        <f t="shared" si="4"/>
        <v>36.106019021107684</v>
      </c>
      <c r="N53" s="50">
        <f t="shared" si="5"/>
        <v>116.49866666666675</v>
      </c>
      <c r="O53" s="50">
        <f t="shared" si="6"/>
        <v>121.96550309273405</v>
      </c>
      <c r="P53" s="49">
        <f t="shared" si="7"/>
        <v>15.098064590183245</v>
      </c>
      <c r="Q53" s="50">
        <f t="shared" si="8"/>
        <v>121.09133333333361</v>
      </c>
      <c r="R53" s="87">
        <f t="shared" si="9"/>
        <v>122.02894149673617</v>
      </c>
    </row>
    <row r="54" spans="1:18" ht="12.75">
      <c r="A54" s="2">
        <v>39783</v>
      </c>
      <c r="B54" s="17">
        <v>0.6506944444444445</v>
      </c>
      <c r="C54" s="17">
        <f t="shared" si="2"/>
        <v>0.6506944444408873</v>
      </c>
      <c r="D54" s="10">
        <v>1.0307499999999998</v>
      </c>
      <c r="E54" s="10">
        <v>-23.982941666666665</v>
      </c>
      <c r="F54" s="10">
        <v>1.0055611111111111</v>
      </c>
      <c r="G54" s="10">
        <v>-23.908602777777777</v>
      </c>
      <c r="H54" s="10">
        <v>1.0494916666666667</v>
      </c>
      <c r="I54" s="9">
        <v>-21.96707222222222</v>
      </c>
      <c r="J54" s="49">
        <f t="shared" si="0"/>
        <v>-20.724757899308116</v>
      </c>
      <c r="K54" s="50">
        <f t="shared" si="1"/>
        <v>4.460333333333324</v>
      </c>
      <c r="L54" s="50">
        <f t="shared" si="3"/>
        <v>21.19929629561742</v>
      </c>
      <c r="M54" s="49">
        <f t="shared" si="4"/>
        <v>36.14491025337014</v>
      </c>
      <c r="N54" s="50">
        <f t="shared" si="5"/>
        <v>116.49183333333333</v>
      </c>
      <c r="O54" s="50">
        <f t="shared" si="6"/>
        <v>121.97049549208732</v>
      </c>
      <c r="P54" s="49">
        <f t="shared" si="7"/>
        <v>15.411269898685566</v>
      </c>
      <c r="Q54" s="50">
        <f t="shared" si="8"/>
        <v>120.95216666666666</v>
      </c>
      <c r="R54" s="87">
        <f t="shared" si="9"/>
        <v>121.93003674751861</v>
      </c>
    </row>
    <row r="55" spans="1:18" ht="12.75">
      <c r="A55" s="2">
        <v>39783</v>
      </c>
      <c r="B55" s="17">
        <v>0.6513888888888889</v>
      </c>
      <c r="C55" s="17">
        <f t="shared" si="2"/>
        <v>0.6513888888875954</v>
      </c>
      <c r="D55" s="10">
        <v>1.0470722222222224</v>
      </c>
      <c r="E55" s="10">
        <v>-23.98059722222222</v>
      </c>
      <c r="F55" s="10">
        <v>1.0222138888888888</v>
      </c>
      <c r="G55" s="10">
        <v>-23.908466666666666</v>
      </c>
      <c r="H55" s="10">
        <v>1.0661944444444444</v>
      </c>
      <c r="I55" s="9">
        <v>-21.967049999999997</v>
      </c>
      <c r="J55" s="49">
        <f t="shared" si="0"/>
        <v>-20.45280698745915</v>
      </c>
      <c r="K55" s="50">
        <f t="shared" si="1"/>
        <v>4.327833333333189</v>
      </c>
      <c r="L55" s="50">
        <f t="shared" si="3"/>
        <v>20.9056799704618</v>
      </c>
      <c r="M55" s="49">
        <f t="shared" si="4"/>
        <v>36.186087052457</v>
      </c>
      <c r="N55" s="50">
        <f t="shared" si="5"/>
        <v>116.48500000000013</v>
      </c>
      <c r="O55" s="50">
        <f t="shared" si="6"/>
        <v>121.97617849878732</v>
      </c>
      <c r="P55" s="49">
        <f t="shared" si="7"/>
        <v>15.724486899859913</v>
      </c>
      <c r="Q55" s="50">
        <f t="shared" si="8"/>
        <v>120.81283333333332</v>
      </c>
      <c r="R55" s="87">
        <f t="shared" si="9"/>
        <v>121.8318521007197</v>
      </c>
    </row>
    <row r="56" spans="1:18" ht="12.75">
      <c r="A56" s="2">
        <v>39783</v>
      </c>
      <c r="B56" s="17">
        <v>0.6520833333333333</v>
      </c>
      <c r="C56" s="17">
        <f t="shared" si="2"/>
        <v>0.6520833333343035</v>
      </c>
      <c r="D56" s="10">
        <v>1.0633944444444445</v>
      </c>
      <c r="E56" s="10">
        <v>-23.97824722222222</v>
      </c>
      <c r="F56" s="10">
        <v>1.0388694444444446</v>
      </c>
      <c r="G56" s="10">
        <v>-23.908330555555555</v>
      </c>
      <c r="H56" s="10">
        <v>1.0828972222222222</v>
      </c>
      <c r="I56" s="9">
        <v>-21.967025</v>
      </c>
      <c r="J56" s="49">
        <f t="shared" si="0"/>
        <v>-20.178570015046454</v>
      </c>
      <c r="K56" s="50">
        <f t="shared" si="1"/>
        <v>4.194999999999851</v>
      </c>
      <c r="L56" s="50">
        <f t="shared" si="3"/>
        <v>20.610014867828955</v>
      </c>
      <c r="M56" s="49">
        <f t="shared" si="4"/>
        <v>36.22497845038916</v>
      </c>
      <c r="N56" s="50">
        <f t="shared" si="5"/>
        <v>116.47833333333331</v>
      </c>
      <c r="O56" s="50">
        <f t="shared" si="6"/>
        <v>121.98135595181037</v>
      </c>
      <c r="P56" s="49">
        <f t="shared" si="7"/>
        <v>16.037715958114386</v>
      </c>
      <c r="Q56" s="50">
        <f t="shared" si="8"/>
        <v>120.67333333333316</v>
      </c>
      <c r="R56" s="87">
        <f t="shared" si="9"/>
        <v>121.73439000927755</v>
      </c>
    </row>
    <row r="57" spans="1:18" ht="12.75">
      <c r="A57" s="2">
        <v>39783</v>
      </c>
      <c r="B57" s="17">
        <v>0.6527777777777778</v>
      </c>
      <c r="C57" s="17">
        <f t="shared" si="2"/>
        <v>0.6527777777810115</v>
      </c>
      <c r="D57" s="10">
        <v>1.0797166666666667</v>
      </c>
      <c r="E57" s="10">
        <v>-23.975894444444442</v>
      </c>
      <c r="F57" s="10">
        <v>1.0555222222222223</v>
      </c>
      <c r="G57" s="10">
        <v>-23.908191666666664</v>
      </c>
      <c r="H57" s="10">
        <v>1.0996</v>
      </c>
      <c r="I57" s="9">
        <v>-21.967002777777775</v>
      </c>
      <c r="J57" s="49">
        <f t="shared" si="0"/>
        <v>-19.906618382706245</v>
      </c>
      <c r="K57" s="50">
        <f t="shared" si="1"/>
        <v>4.062166666666727</v>
      </c>
      <c r="L57" s="50">
        <f t="shared" si="3"/>
        <v>20.316856387307475</v>
      </c>
      <c r="M57" s="49">
        <f t="shared" si="4"/>
        <v>36.26615619940095</v>
      </c>
      <c r="N57" s="50">
        <f t="shared" si="5"/>
        <v>116.47133333333329</v>
      </c>
      <c r="O57" s="50">
        <f t="shared" si="6"/>
        <v>121.9869073873249</v>
      </c>
      <c r="P57" s="49">
        <f t="shared" si="7"/>
        <v>16.350956759628822</v>
      </c>
      <c r="Q57" s="50">
        <f t="shared" si="8"/>
        <v>120.53350000000002</v>
      </c>
      <c r="R57" s="87">
        <f t="shared" si="9"/>
        <v>121.63748768042382</v>
      </c>
    </row>
    <row r="58" spans="1:18" ht="12.75">
      <c r="A58" s="2">
        <v>39783</v>
      </c>
      <c r="B58" s="17">
        <v>0.6534722222222222</v>
      </c>
      <c r="C58" s="17">
        <f t="shared" si="2"/>
        <v>0.6534722222204437</v>
      </c>
      <c r="D58" s="10">
        <v>1.0960388888888888</v>
      </c>
      <c r="E58" s="10">
        <v>-23.973533333333332</v>
      </c>
      <c r="F58" s="10">
        <v>1.0721777777777777</v>
      </c>
      <c r="G58" s="10">
        <v>-23.908055555555553</v>
      </c>
      <c r="H58" s="10">
        <v>1.1163027777777779</v>
      </c>
      <c r="I58" s="9">
        <v>-21.966980555555555</v>
      </c>
      <c r="J58" s="49">
        <f t="shared" si="0"/>
        <v>-19.63238025126314</v>
      </c>
      <c r="K58" s="50">
        <f t="shared" si="1"/>
        <v>3.9286666666667713</v>
      </c>
      <c r="L58" s="50">
        <f t="shared" si="3"/>
        <v>20.02160773034887</v>
      </c>
      <c r="M58" s="49">
        <f t="shared" si="4"/>
        <v>36.305047763831936</v>
      </c>
      <c r="N58" s="50">
        <f t="shared" si="5"/>
        <v>116.46449999999987</v>
      </c>
      <c r="O58" s="50">
        <f t="shared" si="6"/>
        <v>121.99195159265257</v>
      </c>
      <c r="P58" s="49">
        <f t="shared" si="7"/>
        <v>16.66421004147602</v>
      </c>
      <c r="Q58" s="50">
        <f t="shared" si="8"/>
        <v>120.39316666666664</v>
      </c>
      <c r="R58" s="87">
        <f t="shared" si="9"/>
        <v>121.54098270268429</v>
      </c>
    </row>
    <row r="59" spans="1:18" ht="12.75">
      <c r="A59" s="2">
        <v>39783</v>
      </c>
      <c r="B59" s="17">
        <v>0.6541666666666667</v>
      </c>
      <c r="C59" s="17">
        <f t="shared" si="2"/>
        <v>0.6541666666671517</v>
      </c>
      <c r="D59" s="10">
        <v>1.1123583333333333</v>
      </c>
      <c r="E59" s="10">
        <v>-23.971169444444442</v>
      </c>
      <c r="F59" s="10">
        <v>1.0888305555555555</v>
      </c>
      <c r="G59" s="10">
        <v>-23.907919444444442</v>
      </c>
      <c r="H59" s="10">
        <v>1.1330027777777778</v>
      </c>
      <c r="I59" s="9">
        <v>-21.96695833333333</v>
      </c>
      <c r="J59" s="49">
        <f t="shared" si="0"/>
        <v>-19.35814154205657</v>
      </c>
      <c r="K59" s="50">
        <f t="shared" si="1"/>
        <v>3.7950000000000017</v>
      </c>
      <c r="L59" s="50">
        <f t="shared" si="3"/>
        <v>19.72662335429701</v>
      </c>
      <c r="M59" s="49">
        <f t="shared" si="4"/>
        <v>36.343939409891796</v>
      </c>
      <c r="N59" s="50">
        <f t="shared" si="5"/>
        <v>116.45766666666667</v>
      </c>
      <c r="O59" s="50">
        <f t="shared" si="6"/>
        <v>121.99700839477308</v>
      </c>
      <c r="P59" s="49">
        <f t="shared" si="7"/>
        <v>16.977475130552513</v>
      </c>
      <c r="Q59" s="50">
        <f t="shared" si="8"/>
        <v>120.25266666666667</v>
      </c>
      <c r="R59" s="87">
        <f t="shared" si="9"/>
        <v>121.44520781921769</v>
      </c>
    </row>
    <row r="60" spans="1:18" ht="12.75">
      <c r="A60" s="2">
        <v>39783</v>
      </c>
      <c r="B60" s="17">
        <v>0.6548611111111111</v>
      </c>
      <c r="C60" s="17">
        <f t="shared" si="2"/>
        <v>0.6548611111138598</v>
      </c>
      <c r="D60" s="10">
        <v>1.1286805555555557</v>
      </c>
      <c r="E60" s="10">
        <v>-23.968799999999998</v>
      </c>
      <c r="F60" s="10">
        <v>1.1054861111111112</v>
      </c>
      <c r="G60" s="10">
        <v>-23.90778333333333</v>
      </c>
      <c r="H60" s="10">
        <v>1.1497055555555555</v>
      </c>
      <c r="I60" s="9">
        <v>-21.96693611111111</v>
      </c>
      <c r="J60" s="49">
        <f t="shared" si="0"/>
        <v>-19.08390225509118</v>
      </c>
      <c r="K60" s="50">
        <f t="shared" si="1"/>
        <v>3.66100000000003</v>
      </c>
      <c r="L60" s="50">
        <f t="shared" si="3"/>
        <v>19.43188735768799</v>
      </c>
      <c r="M60" s="49">
        <f t="shared" si="4"/>
        <v>36.38283113758024</v>
      </c>
      <c r="N60" s="50">
        <f t="shared" si="5"/>
        <v>116.45083333333325</v>
      </c>
      <c r="O60" s="50">
        <f t="shared" si="6"/>
        <v>122.00207779219761</v>
      </c>
      <c r="P60" s="49">
        <f t="shared" si="7"/>
        <v>17.290752418077716</v>
      </c>
      <c r="Q60" s="50">
        <f t="shared" si="8"/>
        <v>120.11183333333328</v>
      </c>
      <c r="R60" s="87">
        <f t="shared" si="9"/>
        <v>121.3500005186555</v>
      </c>
    </row>
    <row r="61" spans="1:18" ht="12.75">
      <c r="A61" s="2">
        <v>39783</v>
      </c>
      <c r="B61" s="17">
        <v>0.6555555555555556</v>
      </c>
      <c r="C61" s="17">
        <f t="shared" si="2"/>
        <v>0.6555555555532919</v>
      </c>
      <c r="D61" s="10">
        <v>1.145</v>
      </c>
      <c r="E61" s="10">
        <v>-23.966425</v>
      </c>
      <c r="F61" s="10">
        <v>1.122138888888889</v>
      </c>
      <c r="G61" s="10">
        <v>-23.90764722222222</v>
      </c>
      <c r="H61" s="10">
        <v>1.1664083333333333</v>
      </c>
      <c r="I61" s="9">
        <v>-21.966913888888886</v>
      </c>
      <c r="J61" s="49">
        <f t="shared" si="0"/>
        <v>-18.80966239037143</v>
      </c>
      <c r="K61" s="50">
        <f t="shared" si="1"/>
        <v>3.5266666666668556</v>
      </c>
      <c r="L61" s="50">
        <f t="shared" si="3"/>
        <v>19.137418243261877</v>
      </c>
      <c r="M61" s="49">
        <f t="shared" si="4"/>
        <v>36.42400844657955</v>
      </c>
      <c r="N61" s="50">
        <f t="shared" si="5"/>
        <v>116.44400000000005</v>
      </c>
      <c r="O61" s="50">
        <f t="shared" si="6"/>
        <v>122.00784207302624</v>
      </c>
      <c r="P61" s="49">
        <f t="shared" si="7"/>
        <v>17.60632640182997</v>
      </c>
      <c r="Q61" s="50">
        <f t="shared" si="8"/>
        <v>119.9706666666669</v>
      </c>
      <c r="R61" s="87">
        <f t="shared" si="9"/>
        <v>121.25569508197245</v>
      </c>
    </row>
    <row r="62" spans="1:18" ht="12.75">
      <c r="A62" s="2">
        <v>39783</v>
      </c>
      <c r="B62" s="17">
        <v>0.65625</v>
      </c>
      <c r="C62" s="17">
        <f t="shared" si="2"/>
        <v>0.65625</v>
      </c>
      <c r="D62" s="10">
        <v>1.1613194444444443</v>
      </c>
      <c r="E62" s="10">
        <v>-23.96404722222222</v>
      </c>
      <c r="F62" s="10">
        <v>1.1387944444444444</v>
      </c>
      <c r="G62" s="10">
        <v>-23.907508333333332</v>
      </c>
      <c r="H62" s="10">
        <v>1.1831111111111112</v>
      </c>
      <c r="I62" s="9">
        <v>-21.966891666666665</v>
      </c>
      <c r="J62" s="49">
        <f t="shared" si="0"/>
        <v>-18.533136844119092</v>
      </c>
      <c r="K62" s="50">
        <f t="shared" si="1"/>
        <v>3.392333333333255</v>
      </c>
      <c r="L62" s="50">
        <f t="shared" si="3"/>
        <v>18.841047920094265</v>
      </c>
      <c r="M62" s="49">
        <f t="shared" si="4"/>
        <v>36.462901123576025</v>
      </c>
      <c r="N62" s="50">
        <f t="shared" si="5"/>
        <v>116.43700000000003</v>
      </c>
      <c r="O62" s="50">
        <f t="shared" si="6"/>
        <v>122.01277854121547</v>
      </c>
      <c r="P62" s="49">
        <f t="shared" si="7"/>
        <v>17.921912359525884</v>
      </c>
      <c r="Q62" s="50">
        <f t="shared" si="8"/>
        <v>119.82933333333328</v>
      </c>
      <c r="R62" s="87">
        <f t="shared" si="9"/>
        <v>121.1621395887908</v>
      </c>
    </row>
    <row r="63" spans="1:18" ht="12.75">
      <c r="A63" s="2">
        <v>39783</v>
      </c>
      <c r="B63" s="17">
        <v>0.6569444444444444</v>
      </c>
      <c r="C63" s="17">
        <f t="shared" si="2"/>
        <v>0.6569444444467081</v>
      </c>
      <c r="D63" s="10">
        <v>1.1776416666666667</v>
      </c>
      <c r="E63" s="10">
        <v>-23.96166111111111</v>
      </c>
      <c r="F63" s="10">
        <v>1.155447222222222</v>
      </c>
      <c r="G63" s="10">
        <v>-23.90737222222222</v>
      </c>
      <c r="H63" s="10">
        <v>1.199813888888889</v>
      </c>
      <c r="I63" s="9">
        <v>-21.96686944444444</v>
      </c>
      <c r="J63" s="49">
        <f t="shared" si="0"/>
        <v>-18.261181320147777</v>
      </c>
      <c r="K63" s="50">
        <f t="shared" si="1"/>
        <v>3.25733333333325</v>
      </c>
      <c r="L63" s="50">
        <f t="shared" si="3"/>
        <v>18.549419496355082</v>
      </c>
      <c r="M63" s="49">
        <f t="shared" si="4"/>
        <v>36.50407860392983</v>
      </c>
      <c r="N63" s="50">
        <f t="shared" si="5"/>
        <v>116.43016666666682</v>
      </c>
      <c r="O63" s="50">
        <f t="shared" si="6"/>
        <v>122.01857016351939</v>
      </c>
      <c r="P63" s="49">
        <f t="shared" si="7"/>
        <v>18.235226552174556</v>
      </c>
      <c r="Q63" s="50">
        <f t="shared" si="8"/>
        <v>119.68750000000007</v>
      </c>
      <c r="R63" s="87">
        <f t="shared" si="9"/>
        <v>121.06866293000492</v>
      </c>
    </row>
    <row r="64" spans="1:18" ht="12.75">
      <c r="A64" s="2">
        <v>39783</v>
      </c>
      <c r="B64" s="17">
        <v>0.6576388888888889</v>
      </c>
      <c r="C64" s="17">
        <f t="shared" si="2"/>
        <v>0.6576388888861402</v>
      </c>
      <c r="D64" s="10">
        <v>1.193961111111111</v>
      </c>
      <c r="E64" s="10">
        <v>-23.95927222222222</v>
      </c>
      <c r="F64" s="10">
        <v>1.172102777777778</v>
      </c>
      <c r="G64" s="10">
        <v>-23.90723611111111</v>
      </c>
      <c r="H64" s="10">
        <v>1.2165166666666667</v>
      </c>
      <c r="I64" s="9">
        <v>-21.96684722222222</v>
      </c>
      <c r="J64" s="49">
        <f t="shared" si="0"/>
        <v>-17.98465420934431</v>
      </c>
      <c r="K64" s="50">
        <f t="shared" si="1"/>
        <v>3.1221666666666437</v>
      </c>
      <c r="L64" s="50">
        <f t="shared" si="3"/>
        <v>18.253649271423242</v>
      </c>
      <c r="M64" s="49">
        <f t="shared" si="4"/>
        <v>36.5429706637703</v>
      </c>
      <c r="N64" s="50">
        <f t="shared" si="5"/>
        <v>116.4233333333334</v>
      </c>
      <c r="O64" s="50">
        <f t="shared" si="6"/>
        <v>122.02369134466322</v>
      </c>
      <c r="P64" s="49">
        <f t="shared" si="7"/>
        <v>18.550837284282036</v>
      </c>
      <c r="Q64" s="50">
        <f t="shared" si="8"/>
        <v>119.54550000000005</v>
      </c>
      <c r="R64" s="87">
        <f t="shared" si="9"/>
        <v>120.97627922116766</v>
      </c>
    </row>
    <row r="65" spans="1:18" ht="12.75">
      <c r="A65" s="2">
        <v>39783</v>
      </c>
      <c r="B65" s="17">
        <v>0.6583333333333333</v>
      </c>
      <c r="C65" s="17">
        <f t="shared" si="2"/>
        <v>0.6583333333328483</v>
      </c>
      <c r="D65" s="10">
        <v>1.2102805555555556</v>
      </c>
      <c r="E65" s="10">
        <v>-23.956877777777777</v>
      </c>
      <c r="F65" s="10">
        <v>1.1887555555555556</v>
      </c>
      <c r="G65" s="10">
        <v>-23.9071</v>
      </c>
      <c r="H65" s="10">
        <v>1.2332194444444446</v>
      </c>
      <c r="I65" s="9">
        <v>-21.966825</v>
      </c>
      <c r="J65" s="49">
        <f t="shared" si="0"/>
        <v>-17.710412025351577</v>
      </c>
      <c r="K65" s="50">
        <f t="shared" si="1"/>
        <v>2.986666666666622</v>
      </c>
      <c r="L65" s="50">
        <f t="shared" si="3"/>
        <v>17.96048083670076</v>
      </c>
      <c r="M65" s="49">
        <f t="shared" si="4"/>
        <v>36.58414831459591</v>
      </c>
      <c r="N65" s="50">
        <f t="shared" si="5"/>
        <v>116.41649999999998</v>
      </c>
      <c r="O65" s="50">
        <f t="shared" si="6"/>
        <v>122.02951028400608</v>
      </c>
      <c r="P65" s="49">
        <f t="shared" si="7"/>
        <v>18.86646047962626</v>
      </c>
      <c r="Q65" s="50">
        <f t="shared" si="8"/>
        <v>119.4031666666666</v>
      </c>
      <c r="R65" s="87">
        <f t="shared" si="9"/>
        <v>120.88448842203479</v>
      </c>
    </row>
    <row r="66" spans="1:18" ht="12.75">
      <c r="A66" s="2">
        <v>39783</v>
      </c>
      <c r="B66" s="17">
        <v>0.6590277777777778</v>
      </c>
      <c r="C66" s="17">
        <f t="shared" si="2"/>
        <v>0.6590277777795563</v>
      </c>
      <c r="D66" s="10">
        <v>1.2266000000000001</v>
      </c>
      <c r="E66" s="10">
        <v>-23.954480555555556</v>
      </c>
      <c r="F66" s="10">
        <v>1.205411111111111</v>
      </c>
      <c r="G66" s="10">
        <v>-23.90696111111111</v>
      </c>
      <c r="H66" s="10">
        <v>1.2499222222222224</v>
      </c>
      <c r="I66" s="9">
        <v>-21.966802777777776</v>
      </c>
      <c r="J66" s="49">
        <f t="shared" si="0"/>
        <v>-17.43388412653402</v>
      </c>
      <c r="K66" s="50">
        <f t="shared" si="1"/>
        <v>2.8511666666668134</v>
      </c>
      <c r="L66" s="50">
        <f t="shared" si="3"/>
        <v>17.665488023219933</v>
      </c>
      <c r="M66" s="49">
        <f t="shared" si="4"/>
        <v>36.6230413271604</v>
      </c>
      <c r="N66" s="50">
        <f t="shared" si="5"/>
        <v>116.40949999999997</v>
      </c>
      <c r="O66" s="50">
        <f t="shared" si="6"/>
        <v>122.03449859077101</v>
      </c>
      <c r="P66" s="49">
        <f t="shared" si="7"/>
        <v>19.182095763912468</v>
      </c>
      <c r="Q66" s="50">
        <f t="shared" si="8"/>
        <v>119.26066666666678</v>
      </c>
      <c r="R66" s="87">
        <f t="shared" si="9"/>
        <v>120.79345765261343</v>
      </c>
    </row>
    <row r="67" spans="1:18" ht="12.75">
      <c r="A67" s="2">
        <v>39783</v>
      </c>
      <c r="B67" s="17">
        <v>0.6597222222222222</v>
      </c>
      <c r="C67" s="17">
        <f t="shared" si="2"/>
        <v>0.6597222222189885</v>
      </c>
      <c r="D67" s="10">
        <v>1.2429194444444445</v>
      </c>
      <c r="E67" s="10">
        <v>-23.952077777777777</v>
      </c>
      <c r="F67" s="10">
        <v>1.222063888888889</v>
      </c>
      <c r="G67" s="10">
        <v>-23.906824999999998</v>
      </c>
      <c r="H67" s="10">
        <v>1.2666222222222223</v>
      </c>
      <c r="I67" s="9">
        <v>-21.966780555555555</v>
      </c>
      <c r="J67" s="49">
        <f t="shared" si="0"/>
        <v>-17.1596407787807</v>
      </c>
      <c r="K67" s="50">
        <f t="shared" si="1"/>
        <v>2.715166666666775</v>
      </c>
      <c r="L67" s="50">
        <f t="shared" si="3"/>
        <v>17.373122968671233</v>
      </c>
      <c r="M67" s="49">
        <f t="shared" si="4"/>
        <v>36.66193363511224</v>
      </c>
      <c r="N67" s="50">
        <f t="shared" si="5"/>
        <v>116.40266666666655</v>
      </c>
      <c r="O67" s="50">
        <f t="shared" si="6"/>
        <v>122.039658246721</v>
      </c>
      <c r="P67" s="49">
        <f t="shared" si="7"/>
        <v>19.49545886232827</v>
      </c>
      <c r="Q67" s="50">
        <f t="shared" si="8"/>
        <v>119.11783333333332</v>
      </c>
      <c r="R67" s="87">
        <f t="shared" si="9"/>
        <v>120.7026558708652</v>
      </c>
    </row>
    <row r="68" spans="1:18" ht="12.75">
      <c r="A68" s="2">
        <v>39783</v>
      </c>
      <c r="B68" s="17">
        <v>0.6604166666666667</v>
      </c>
      <c r="C68" s="17">
        <f t="shared" si="2"/>
        <v>0.6604166666656965</v>
      </c>
      <c r="D68" s="10">
        <v>1.2592388888888888</v>
      </c>
      <c r="E68" s="10">
        <v>-23.949669444444446</v>
      </c>
      <c r="F68" s="10">
        <v>1.2387194444444445</v>
      </c>
      <c r="G68" s="10">
        <v>-23.906688888888887</v>
      </c>
      <c r="H68" s="10">
        <v>1.283325</v>
      </c>
      <c r="I68" s="9">
        <v>-21.96675833333333</v>
      </c>
      <c r="J68" s="49">
        <f t="shared" si="0"/>
        <v>-16.88311133667744</v>
      </c>
      <c r="K68" s="50">
        <f t="shared" si="1"/>
        <v>2.5788333333335345</v>
      </c>
      <c r="L68" s="50">
        <f t="shared" si="3"/>
        <v>17.07892940929725</v>
      </c>
      <c r="M68" s="49">
        <f t="shared" si="4"/>
        <v>36.700826024687714</v>
      </c>
      <c r="N68" s="50">
        <f t="shared" si="5"/>
        <v>116.39583333333334</v>
      </c>
      <c r="O68" s="50">
        <f t="shared" si="6"/>
        <v>122.04483048558635</v>
      </c>
      <c r="P68" s="49">
        <f t="shared" si="7"/>
        <v>19.811119197722533</v>
      </c>
      <c r="Q68" s="50">
        <f t="shared" si="8"/>
        <v>118.97466666666688</v>
      </c>
      <c r="R68" s="87">
        <f t="shared" si="9"/>
        <v>120.612817529112</v>
      </c>
    </row>
    <row r="69" spans="1:18" ht="12.75">
      <c r="A69" s="2">
        <v>39783</v>
      </c>
      <c r="B69" s="17">
        <v>0.6611111111111111</v>
      </c>
      <c r="C69" s="17">
        <f t="shared" si="2"/>
        <v>0.6611111111124046</v>
      </c>
      <c r="D69" s="10">
        <v>1.2755583333333333</v>
      </c>
      <c r="E69" s="10">
        <v>-23.947255555555557</v>
      </c>
      <c r="F69" s="10">
        <v>1.2553722222222221</v>
      </c>
      <c r="G69" s="10">
        <v>-23.90655</v>
      </c>
      <c r="H69" s="10">
        <v>1.3000277777777778</v>
      </c>
      <c r="I69" s="9">
        <v>-21.96673611111111</v>
      </c>
      <c r="J69" s="49">
        <f t="shared" si="0"/>
        <v>-16.608867188014315</v>
      </c>
      <c r="K69" s="50">
        <f t="shared" si="1"/>
        <v>2.4423333333334796</v>
      </c>
      <c r="L69" s="50">
        <f t="shared" si="3"/>
        <v>16.787479303939897</v>
      </c>
      <c r="M69" s="49">
        <f t="shared" si="4"/>
        <v>36.74200480452968</v>
      </c>
      <c r="N69" s="50">
        <f t="shared" si="5"/>
        <v>116.38883333333332</v>
      </c>
      <c r="O69" s="50">
        <f t="shared" si="6"/>
        <v>122.05054461881981</v>
      </c>
      <c r="P69" s="49">
        <f t="shared" si="7"/>
        <v>20.12679213815543</v>
      </c>
      <c r="Q69" s="50">
        <f t="shared" si="8"/>
        <v>118.8311666666668</v>
      </c>
      <c r="R69" s="87">
        <f t="shared" si="9"/>
        <v>120.5235824771802</v>
      </c>
    </row>
    <row r="70" spans="1:18" ht="12.75">
      <c r="A70" s="2">
        <v>39783</v>
      </c>
      <c r="B70" s="17">
        <v>0.6618055555555555</v>
      </c>
      <c r="C70" s="17">
        <f t="shared" si="2"/>
        <v>0.6618055555591127</v>
      </c>
      <c r="D70" s="10">
        <v>1.291875</v>
      </c>
      <c r="E70" s="10">
        <v>-23.944836111111112</v>
      </c>
      <c r="F70" s="10">
        <v>1.2720277777777778</v>
      </c>
      <c r="G70" s="10">
        <v>-23.90641388888889</v>
      </c>
      <c r="H70" s="10">
        <v>1.3167305555555555</v>
      </c>
      <c r="I70" s="9">
        <v>-21.966713888888886</v>
      </c>
      <c r="J70" s="49">
        <f t="shared" si="0"/>
        <v>-16.33005105582527</v>
      </c>
      <c r="K70" s="50">
        <f t="shared" si="1"/>
        <v>2.305333333333408</v>
      </c>
      <c r="L70" s="50">
        <f t="shared" si="3"/>
        <v>16.49197166089119</v>
      </c>
      <c r="M70" s="49">
        <f t="shared" si="4"/>
        <v>36.78089736058702</v>
      </c>
      <c r="N70" s="50">
        <f t="shared" si="5"/>
        <v>116.38200000000012</v>
      </c>
      <c r="O70" s="50">
        <f t="shared" si="6"/>
        <v>122.0557427352358</v>
      </c>
      <c r="P70" s="49">
        <f t="shared" si="7"/>
        <v>20.444762564030867</v>
      </c>
      <c r="Q70" s="50">
        <f t="shared" si="8"/>
        <v>118.68733333333353</v>
      </c>
      <c r="R70" s="87">
        <f t="shared" si="9"/>
        <v>120.43534120048575</v>
      </c>
    </row>
    <row r="71" spans="1:18" ht="12.75">
      <c r="A71" s="2">
        <v>39783</v>
      </c>
      <c r="B71" s="17">
        <v>0.6625</v>
      </c>
      <c r="C71" s="17">
        <f t="shared" si="2"/>
        <v>0.6624999999985448</v>
      </c>
      <c r="D71" s="10">
        <v>1.3081944444444444</v>
      </c>
      <c r="E71" s="10">
        <v>-23.94241388888889</v>
      </c>
      <c r="F71" s="10">
        <v>1.2886805555555554</v>
      </c>
      <c r="G71" s="10">
        <v>-23.906277777777778</v>
      </c>
      <c r="H71" s="10">
        <v>1.3334333333333332</v>
      </c>
      <c r="I71" s="9">
        <v>-21.966691666666666</v>
      </c>
      <c r="J71" s="49">
        <f t="shared" si="0"/>
        <v>-16.055805384098015</v>
      </c>
      <c r="K71" s="50">
        <f t="shared" si="1"/>
        <v>2.1681666666667354</v>
      </c>
      <c r="L71" s="50">
        <f t="shared" si="3"/>
        <v>16.201537989539002</v>
      </c>
      <c r="M71" s="49">
        <f t="shared" si="4"/>
        <v>36.822075522163914</v>
      </c>
      <c r="N71" s="50">
        <f t="shared" si="5"/>
        <v>116.3751666666667</v>
      </c>
      <c r="O71" s="50">
        <f t="shared" si="6"/>
        <v>122.06164287954834</v>
      </c>
      <c r="P71" s="49">
        <f t="shared" si="7"/>
        <v>20.760460426993827</v>
      </c>
      <c r="Q71" s="50">
        <f t="shared" si="8"/>
        <v>118.54333333333344</v>
      </c>
      <c r="R71" s="87">
        <f t="shared" si="9"/>
        <v>120.34749102045535</v>
      </c>
    </row>
    <row r="72" spans="1:18" ht="12.75">
      <c r="A72" s="2">
        <v>39783</v>
      </c>
      <c r="B72" s="17">
        <v>0.6631944444444444</v>
      </c>
      <c r="C72" s="17">
        <f t="shared" si="2"/>
        <v>0.6631944444452529</v>
      </c>
      <c r="D72" s="10">
        <v>1.3245111111111112</v>
      </c>
      <c r="E72" s="10">
        <v>-23.93998611111111</v>
      </c>
      <c r="F72" s="10">
        <v>1.3053361111111113</v>
      </c>
      <c r="G72" s="10">
        <v>-23.906138888888886</v>
      </c>
      <c r="H72" s="10">
        <v>1.3501361111111112</v>
      </c>
      <c r="I72" s="9">
        <v>-21.96666944444444</v>
      </c>
      <c r="J72" s="49">
        <f t="shared" si="0"/>
        <v>-15.776988421108753</v>
      </c>
      <c r="K72" s="50">
        <f t="shared" si="1"/>
        <v>2.0308333333334616</v>
      </c>
      <c r="L72" s="50">
        <f t="shared" si="3"/>
        <v>15.907157120855315</v>
      </c>
      <c r="M72" s="49">
        <f t="shared" si="4"/>
        <v>36.860969036019476</v>
      </c>
      <c r="N72" s="50">
        <f t="shared" si="5"/>
        <v>116.36816666666668</v>
      </c>
      <c r="O72" s="50">
        <f t="shared" si="6"/>
        <v>122.06670820348808</v>
      </c>
      <c r="P72" s="49">
        <f t="shared" si="7"/>
        <v>21.07845592545981</v>
      </c>
      <c r="Q72" s="50">
        <f t="shared" si="8"/>
        <v>118.39900000000014</v>
      </c>
      <c r="R72" s="87">
        <f t="shared" si="9"/>
        <v>120.26065235646107</v>
      </c>
    </row>
    <row r="73" spans="1:18" ht="12.75">
      <c r="A73" s="2">
        <v>39783</v>
      </c>
      <c r="B73" s="17">
        <v>0.6638888888888889</v>
      </c>
      <c r="C73" s="17">
        <f t="shared" si="2"/>
        <v>0.663888888891961</v>
      </c>
      <c r="D73" s="10">
        <v>1.3408277777777777</v>
      </c>
      <c r="E73" s="10">
        <v>-23.937555555555555</v>
      </c>
      <c r="F73" s="10">
        <v>1.3219888888888889</v>
      </c>
      <c r="G73" s="10">
        <v>-23.906002777777775</v>
      </c>
      <c r="H73" s="10">
        <v>1.366838888888889</v>
      </c>
      <c r="I73" s="9">
        <v>-21.96664722222222</v>
      </c>
      <c r="J73" s="49">
        <f t="shared" si="0"/>
        <v>-15.50045605451066</v>
      </c>
      <c r="K73" s="50">
        <f t="shared" si="1"/>
        <v>1.8931666666667724</v>
      </c>
      <c r="L73" s="50">
        <f t="shared" si="3"/>
        <v>15.615640170213783</v>
      </c>
      <c r="M73" s="49">
        <f t="shared" si="4"/>
        <v>36.90214736893689</v>
      </c>
      <c r="N73" s="50">
        <f t="shared" si="5"/>
        <v>116.36133333333326</v>
      </c>
      <c r="O73" s="50">
        <f t="shared" si="6"/>
        <v>122.07263565414581</v>
      </c>
      <c r="P73" s="49">
        <f t="shared" si="7"/>
        <v>21.396463796392315</v>
      </c>
      <c r="Q73" s="50">
        <f t="shared" si="8"/>
        <v>118.25450000000004</v>
      </c>
      <c r="R73" s="87">
        <f t="shared" si="9"/>
        <v>120.17460394459528</v>
      </c>
    </row>
    <row r="74" spans="1:18" ht="12.75">
      <c r="A74" s="2">
        <v>39783</v>
      </c>
      <c r="B74" s="17">
        <v>0.6645833333333333</v>
      </c>
      <c r="C74" s="17">
        <f t="shared" si="2"/>
        <v>0.6645833333313931</v>
      </c>
      <c r="D74" s="10">
        <v>1.3571472222222223</v>
      </c>
      <c r="E74" s="10">
        <v>-23.935116666666666</v>
      </c>
      <c r="F74" s="10">
        <v>1.3386444444444443</v>
      </c>
      <c r="G74" s="10">
        <v>-23.905866666666665</v>
      </c>
      <c r="H74" s="10">
        <v>1.3835388888888889</v>
      </c>
      <c r="I74" s="9">
        <v>-21.966625</v>
      </c>
      <c r="J74" s="49">
        <f t="shared" si="0"/>
        <v>-15.223923105405909</v>
      </c>
      <c r="K74" s="50">
        <f t="shared" si="1"/>
        <v>1.7550000000000665</v>
      </c>
      <c r="L74" s="50">
        <f t="shared" si="3"/>
        <v>15.324746644539092</v>
      </c>
      <c r="M74" s="49">
        <f t="shared" si="4"/>
        <v>36.93875472595231</v>
      </c>
      <c r="N74" s="50">
        <f t="shared" si="5"/>
        <v>116.35449999999985</v>
      </c>
      <c r="O74" s="50">
        <f t="shared" si="6"/>
        <v>122.07719390186698</v>
      </c>
      <c r="P74" s="49">
        <f t="shared" si="7"/>
        <v>21.709914965665998</v>
      </c>
      <c r="Q74" s="50">
        <f t="shared" si="8"/>
        <v>118.10949999999991</v>
      </c>
      <c r="R74" s="87">
        <f t="shared" si="9"/>
        <v>120.08819424933672</v>
      </c>
    </row>
    <row r="75" spans="1:18" ht="12.75">
      <c r="A75" s="2">
        <v>39783</v>
      </c>
      <c r="B75" s="17">
        <v>0.6652777777777777</v>
      </c>
      <c r="C75" s="17">
        <f t="shared" si="2"/>
        <v>0.6652777777781012</v>
      </c>
      <c r="D75" s="10">
        <v>1.3734638888888888</v>
      </c>
      <c r="E75" s="10">
        <v>-23.932675</v>
      </c>
      <c r="F75" s="10">
        <v>1.3552972222222224</v>
      </c>
      <c r="G75" s="10">
        <v>-23.905727777777777</v>
      </c>
      <c r="H75" s="10">
        <v>1.4002416666666666</v>
      </c>
      <c r="I75" s="9">
        <v>-21.966602777777776</v>
      </c>
      <c r="J75" s="49">
        <f t="shared" si="0"/>
        <v>-14.947389895014641</v>
      </c>
      <c r="K75" s="50">
        <f t="shared" si="1"/>
        <v>1.6168333333333607</v>
      </c>
      <c r="L75" s="50">
        <f t="shared" si="3"/>
        <v>15.034580629381177</v>
      </c>
      <c r="M75" s="49">
        <f t="shared" si="4"/>
        <v>36.979934021611435</v>
      </c>
      <c r="N75" s="50">
        <f t="shared" si="5"/>
        <v>116.34750000000004</v>
      </c>
      <c r="O75" s="50">
        <f t="shared" si="6"/>
        <v>122.0829893002819</v>
      </c>
      <c r="P75" s="49">
        <f t="shared" si="7"/>
        <v>22.027948512796566</v>
      </c>
      <c r="Q75" s="50">
        <f t="shared" si="8"/>
        <v>117.9643333333334</v>
      </c>
      <c r="R75" s="87">
        <f t="shared" si="9"/>
        <v>120.00339351226786</v>
      </c>
    </row>
    <row r="76" spans="1:18" ht="12.75">
      <c r="A76" s="2">
        <v>39783</v>
      </c>
      <c r="B76" s="17">
        <v>0.6659722222222222</v>
      </c>
      <c r="C76" s="17">
        <f t="shared" si="2"/>
        <v>0.6659722222248092</v>
      </c>
      <c r="D76" s="10">
        <v>1.3897805555555556</v>
      </c>
      <c r="E76" s="10">
        <v>-23.93022777777778</v>
      </c>
      <c r="F76" s="10">
        <v>1.3719527777777778</v>
      </c>
      <c r="G76" s="10">
        <v>-23.905591666666666</v>
      </c>
      <c r="H76" s="10">
        <v>1.4169444444444446</v>
      </c>
      <c r="I76" s="9">
        <v>-21.966580555555556</v>
      </c>
      <c r="J76" s="49">
        <f t="shared" si="0"/>
        <v>-14.668570238935803</v>
      </c>
      <c r="K76" s="50">
        <f t="shared" si="1"/>
        <v>1.4781666666668514</v>
      </c>
      <c r="L76" s="50">
        <f t="shared" si="3"/>
        <v>14.742860290630112</v>
      </c>
      <c r="M76" s="49">
        <f t="shared" si="4"/>
        <v>37.0188270738616</v>
      </c>
      <c r="N76" s="50">
        <f t="shared" si="5"/>
        <v>116.34066666666662</v>
      </c>
      <c r="O76" s="50">
        <f t="shared" si="6"/>
        <v>122.08826429419373</v>
      </c>
      <c r="P76" s="49">
        <f t="shared" si="7"/>
        <v>22.34599499617866</v>
      </c>
      <c r="Q76" s="50">
        <f t="shared" si="8"/>
        <v>117.81883333333347</v>
      </c>
      <c r="R76" s="87">
        <f t="shared" si="9"/>
        <v>119.919226900431</v>
      </c>
    </row>
    <row r="77" spans="1:18" ht="12.75">
      <c r="A77" s="2">
        <v>39783</v>
      </c>
      <c r="B77" s="17">
        <v>0.6666666666666666</v>
      </c>
      <c r="C77" s="17">
        <f t="shared" si="2"/>
        <v>0.6666666666642413</v>
      </c>
      <c r="D77" s="10">
        <v>1.406097222222222</v>
      </c>
      <c r="E77" s="10">
        <v>-23.92777777777778</v>
      </c>
      <c r="F77" s="10">
        <v>1.3886055555555554</v>
      </c>
      <c r="G77" s="10">
        <v>-23.905455555555555</v>
      </c>
      <c r="H77" s="10">
        <v>1.4336472222222223</v>
      </c>
      <c r="I77" s="9">
        <v>-21.96655833333333</v>
      </c>
      <c r="J77" s="49">
        <f t="shared" si="0"/>
        <v>-14.392035533987166</v>
      </c>
      <c r="K77" s="50">
        <f t="shared" si="1"/>
        <v>1.3393333333335278</v>
      </c>
      <c r="L77" s="50">
        <f t="shared" si="3"/>
        <v>14.454220857221172</v>
      </c>
      <c r="M77" s="49">
        <f t="shared" si="4"/>
        <v>37.060005746165274</v>
      </c>
      <c r="N77" s="50">
        <f t="shared" si="5"/>
        <v>116.33383333333342</v>
      </c>
      <c r="O77" s="50">
        <f t="shared" si="6"/>
        <v>122.09424558075455</v>
      </c>
      <c r="P77" s="49">
        <f t="shared" si="7"/>
        <v>22.66405396724978</v>
      </c>
      <c r="Q77" s="50">
        <f t="shared" si="8"/>
        <v>117.67316666666694</v>
      </c>
      <c r="R77" s="87">
        <f t="shared" si="9"/>
        <v>119.83586064109352</v>
      </c>
    </row>
    <row r="78" spans="1:18" ht="12.75">
      <c r="A78" s="2">
        <v>39783</v>
      </c>
      <c r="B78" s="17">
        <v>0.6673611111111111</v>
      </c>
      <c r="C78" s="17">
        <f t="shared" si="2"/>
        <v>0.6673611111109494</v>
      </c>
      <c r="D78" s="10">
        <v>1.4224138888888889</v>
      </c>
      <c r="E78" s="10">
        <v>-23.925322222222224</v>
      </c>
      <c r="F78" s="10">
        <v>1.405261111111111</v>
      </c>
      <c r="G78" s="10">
        <v>-23.905316666666664</v>
      </c>
      <c r="H78" s="10">
        <v>1.45035</v>
      </c>
      <c r="I78" s="9">
        <v>-21.96653611111111</v>
      </c>
      <c r="J78" s="49">
        <f t="shared" si="0"/>
        <v>-14.113215008991528</v>
      </c>
      <c r="K78" s="50">
        <f t="shared" si="1"/>
        <v>1.200333333333603</v>
      </c>
      <c r="L78" s="50">
        <f t="shared" si="3"/>
        <v>14.164167395266674</v>
      </c>
      <c r="M78" s="49">
        <f t="shared" si="4"/>
        <v>37.09889976128755</v>
      </c>
      <c r="N78" s="50">
        <f t="shared" si="5"/>
        <v>116.32683333333318</v>
      </c>
      <c r="O78" s="50">
        <f t="shared" si="6"/>
        <v>122.0993878643916</v>
      </c>
      <c r="P78" s="49">
        <f t="shared" si="7"/>
        <v>22.982125938963563</v>
      </c>
      <c r="Q78" s="50">
        <f t="shared" si="8"/>
        <v>117.52716666666679</v>
      </c>
      <c r="R78" s="87">
        <f t="shared" si="9"/>
        <v>119.75313364321143</v>
      </c>
    </row>
    <row r="79" spans="1:18" ht="12.75">
      <c r="A79" s="2">
        <v>39783</v>
      </c>
      <c r="B79" s="17">
        <v>0.6680555555555556</v>
      </c>
      <c r="C79" s="17">
        <f t="shared" si="2"/>
        <v>0.6680555555576575</v>
      </c>
      <c r="D79" s="10">
        <v>1.4387277777777778</v>
      </c>
      <c r="E79" s="10">
        <v>-23.92286111111111</v>
      </c>
      <c r="F79" s="10">
        <v>1.421913888888889</v>
      </c>
      <c r="G79" s="10">
        <v>-23.905180555555553</v>
      </c>
      <c r="H79" s="10">
        <v>1.467052777777778</v>
      </c>
      <c r="I79" s="9">
        <v>-21.966513888888887</v>
      </c>
      <c r="J79" s="49">
        <f t="shared" si="0"/>
        <v>-13.834393587421607</v>
      </c>
      <c r="K79" s="50">
        <f t="shared" si="1"/>
        <v>1.0608333333334485</v>
      </c>
      <c r="L79" s="50">
        <f t="shared" si="3"/>
        <v>13.875006785324592</v>
      </c>
      <c r="M79" s="49">
        <f t="shared" si="4"/>
        <v>37.14007860492346</v>
      </c>
      <c r="N79" s="50">
        <f t="shared" si="5"/>
        <v>116.31999999999998</v>
      </c>
      <c r="O79" s="50">
        <f t="shared" si="6"/>
        <v>122.10539643594745</v>
      </c>
      <c r="P79" s="49">
        <f t="shared" si="7"/>
        <v>23.30249618085653</v>
      </c>
      <c r="Q79" s="50">
        <f t="shared" si="8"/>
        <v>117.38083333333343</v>
      </c>
      <c r="R79" s="87">
        <f t="shared" si="9"/>
        <v>119.67149352409133</v>
      </c>
    </row>
    <row r="80" spans="1:18" ht="12.75">
      <c r="A80" s="2">
        <v>39783</v>
      </c>
      <c r="B80" s="17">
        <v>0.66875</v>
      </c>
      <c r="C80" s="17">
        <f t="shared" si="2"/>
        <v>0.6687499999970896</v>
      </c>
      <c r="D80" s="10">
        <v>1.4550444444444444</v>
      </c>
      <c r="E80" s="10">
        <v>-23.920394444444447</v>
      </c>
      <c r="F80" s="10">
        <v>1.4385694444444446</v>
      </c>
      <c r="G80" s="10">
        <v>-23.905044444444442</v>
      </c>
      <c r="H80" s="10">
        <v>1.4837555555555557</v>
      </c>
      <c r="I80" s="9">
        <v>-21.966491666666666</v>
      </c>
      <c r="J80" s="49">
        <f t="shared" si="0"/>
        <v>-13.55557157855969</v>
      </c>
      <c r="K80" s="50">
        <f t="shared" si="1"/>
        <v>0.9210000000003049</v>
      </c>
      <c r="L80" s="50">
        <f t="shared" si="3"/>
        <v>13.586823095244002</v>
      </c>
      <c r="M80" s="49">
        <f t="shared" si="4"/>
        <v>37.17897198928231</v>
      </c>
      <c r="N80" s="50">
        <f t="shared" si="5"/>
        <v>116.31316666666656</v>
      </c>
      <c r="O80" s="50">
        <f t="shared" si="6"/>
        <v>122.11072310901935</v>
      </c>
      <c r="P80" s="49">
        <f t="shared" si="7"/>
        <v>23.6205943143628</v>
      </c>
      <c r="Q80" s="50">
        <f t="shared" si="8"/>
        <v>117.23416666666687</v>
      </c>
      <c r="R80" s="87">
        <f t="shared" si="9"/>
        <v>119.59005941043566</v>
      </c>
    </row>
    <row r="81" spans="1:18" ht="12.75">
      <c r="A81" s="2">
        <v>39783</v>
      </c>
      <c r="B81" s="17">
        <v>0.6694444444444444</v>
      </c>
      <c r="C81" s="17">
        <f t="shared" si="2"/>
        <v>0.6694444444437977</v>
      </c>
      <c r="D81" s="10">
        <v>1.4713583333333335</v>
      </c>
      <c r="E81" s="10">
        <v>-23.917925</v>
      </c>
      <c r="F81" s="10">
        <v>1.4552222222222222</v>
      </c>
      <c r="G81" s="10">
        <v>-23.904905555555555</v>
      </c>
      <c r="H81" s="10">
        <v>1.5004583333333332</v>
      </c>
      <c r="I81" s="9">
        <v>-21.966469444444442</v>
      </c>
      <c r="J81" s="49">
        <f aca="true" t="shared" si="10" ref="J81:J144">15*(F81-D81)*COS(RADIANS(G81))*60</f>
        <v>-13.276749267714662</v>
      </c>
      <c r="K81" s="50">
        <f aca="true" t="shared" si="11" ref="K81:K144">(G81-E81)*60</f>
        <v>0.781166666666735</v>
      </c>
      <c r="L81" s="50">
        <f t="shared" si="3"/>
        <v>13.299710240410242</v>
      </c>
      <c r="M81" s="49">
        <f t="shared" si="4"/>
        <v>37.22015180318982</v>
      </c>
      <c r="N81" s="50">
        <f t="shared" si="5"/>
        <v>116.30616666666675</v>
      </c>
      <c r="O81" s="50">
        <f t="shared" si="6"/>
        <v>122.11660044787915</v>
      </c>
      <c r="P81" s="49">
        <f t="shared" si="7"/>
        <v>23.940990368608297</v>
      </c>
      <c r="Q81" s="50">
        <f t="shared" si="8"/>
        <v>117.08733333333349</v>
      </c>
      <c r="R81" s="87">
        <f t="shared" si="9"/>
        <v>119.50989351070874</v>
      </c>
    </row>
    <row r="82" spans="1:18" ht="12.75">
      <c r="A82" s="2">
        <v>39783</v>
      </c>
      <c r="B82" s="17">
        <v>0.6701388888888888</v>
      </c>
      <c r="C82" s="17">
        <f aca="true" t="shared" si="12" ref="C82:C145">B82+A82-$A$17</f>
        <v>0.6701388888905058</v>
      </c>
      <c r="D82" s="10">
        <v>1.487675</v>
      </c>
      <c r="E82" s="10">
        <v>-23.91545</v>
      </c>
      <c r="F82" s="10">
        <v>1.4718777777777778</v>
      </c>
      <c r="G82" s="10">
        <v>-23.904769444444444</v>
      </c>
      <c r="H82" s="10">
        <v>1.5171583333333332</v>
      </c>
      <c r="I82" s="9">
        <v>-21.96644722222222</v>
      </c>
      <c r="J82" s="49">
        <f t="shared" si="10"/>
        <v>-12.997926078289872</v>
      </c>
      <c r="K82" s="50">
        <f t="shared" si="11"/>
        <v>0.6408333333333616</v>
      </c>
      <c r="L82" s="50">
        <f aca="true" t="shared" si="13" ref="L82:L145">SQRT(J82^2+K82^2)</f>
        <v>13.013713908711805</v>
      </c>
      <c r="M82" s="49">
        <f aca="true" t="shared" si="14" ref="M82:M145">15*(H82-F82)*COS(RADIANS(G82))*60</f>
        <v>37.25675980344678</v>
      </c>
      <c r="N82" s="50">
        <f aca="true" t="shared" si="15" ref="N82:N145">(I82-G82)*60</f>
        <v>116.29933333333334</v>
      </c>
      <c r="O82" s="50">
        <f aca="true" t="shared" si="16" ref="O82:O145">SQRT(M82^2+N82^2)</f>
        <v>122.12125566349826</v>
      </c>
      <c r="P82" s="49">
        <f aca="true" t="shared" si="17" ref="P82:P145">15*(H82-D82)*COS(RADIANS(E82))*60</f>
        <v>24.256828929964957</v>
      </c>
      <c r="Q82" s="50">
        <f aca="true" t="shared" si="18" ref="Q82:Q145">(I82-E82)*60</f>
        <v>116.9401666666667</v>
      </c>
      <c r="R82" s="87">
        <f aca="true" t="shared" si="19" ref="R82:R145">SQRT(P82^2+Q82^2)</f>
        <v>119.42946173271221</v>
      </c>
    </row>
    <row r="83" spans="1:18" ht="12.75">
      <c r="A83" s="2">
        <v>39783</v>
      </c>
      <c r="B83" s="17">
        <v>0.6708333333333334</v>
      </c>
      <c r="C83" s="17">
        <f t="shared" si="12"/>
        <v>0.6708333333299379</v>
      </c>
      <c r="D83" s="10">
        <v>1.5039888888888888</v>
      </c>
      <c r="E83" s="10">
        <v>-23.912969444444443</v>
      </c>
      <c r="F83" s="10">
        <v>1.4885305555555557</v>
      </c>
      <c r="G83" s="10">
        <v>-23.904633333333333</v>
      </c>
      <c r="H83" s="10">
        <v>1.533861111111111</v>
      </c>
      <c r="I83" s="9">
        <v>-21.966425</v>
      </c>
      <c r="J83" s="49">
        <f t="shared" si="10"/>
        <v>-12.719102301587494</v>
      </c>
      <c r="K83" s="50">
        <f t="shared" si="11"/>
        <v>0.5001666666665727</v>
      </c>
      <c r="L83" s="50">
        <f t="shared" si="13"/>
        <v>12.72893279315641</v>
      </c>
      <c r="M83" s="49">
        <f t="shared" si="14"/>
        <v>37.29793898645237</v>
      </c>
      <c r="N83" s="50">
        <f t="shared" si="15"/>
        <v>116.29249999999992</v>
      </c>
      <c r="O83" s="50">
        <f t="shared" si="16"/>
        <v>122.12731802871585</v>
      </c>
      <c r="P83" s="49">
        <f t="shared" si="17"/>
        <v>24.577251396604716</v>
      </c>
      <c r="Q83" s="50">
        <f t="shared" si="18"/>
        <v>116.79266666666649</v>
      </c>
      <c r="R83" s="87">
        <f t="shared" si="19"/>
        <v>119.35061069522426</v>
      </c>
    </row>
    <row r="84" spans="1:18" ht="12.75">
      <c r="A84" s="2">
        <v>39783</v>
      </c>
      <c r="B84" s="17">
        <v>0.6715277777777778</v>
      </c>
      <c r="C84" s="17">
        <f t="shared" si="12"/>
        <v>0.671527777776646</v>
      </c>
      <c r="D84" s="10">
        <v>1.5203027777777778</v>
      </c>
      <c r="E84" s="10">
        <v>-23.91048611111111</v>
      </c>
      <c r="F84" s="10">
        <v>1.5051861111111111</v>
      </c>
      <c r="G84" s="10">
        <v>-23.904494444444442</v>
      </c>
      <c r="H84" s="10">
        <v>1.5505638888888889</v>
      </c>
      <c r="I84" s="9">
        <v>-21.966402777777777</v>
      </c>
      <c r="J84" s="49">
        <f t="shared" si="10"/>
        <v>-12.437992649506072</v>
      </c>
      <c r="K84" s="50">
        <f t="shared" si="11"/>
        <v>0.35949999999999704</v>
      </c>
      <c r="L84" s="50">
        <f t="shared" si="13"/>
        <v>12.44318694704725</v>
      </c>
      <c r="M84" s="49">
        <f t="shared" si="14"/>
        <v>37.33683350281717</v>
      </c>
      <c r="N84" s="50">
        <f t="shared" si="15"/>
        <v>116.2854999999999</v>
      </c>
      <c r="O84" s="50">
        <f t="shared" si="16"/>
        <v>122.13253721374606</v>
      </c>
      <c r="P84" s="49">
        <f t="shared" si="17"/>
        <v>24.897686636715903</v>
      </c>
      <c r="Q84" s="50">
        <f t="shared" si="18"/>
        <v>116.6449999999999</v>
      </c>
      <c r="R84" s="87">
        <f t="shared" si="19"/>
        <v>119.27259041732965</v>
      </c>
    </row>
    <row r="85" spans="1:18" ht="12.75">
      <c r="A85" s="2">
        <v>39783</v>
      </c>
      <c r="B85" s="17">
        <v>0.6722222222222222</v>
      </c>
      <c r="C85" s="17">
        <f t="shared" si="12"/>
        <v>0.672222222223354</v>
      </c>
      <c r="D85" s="10">
        <v>1.5366166666666665</v>
      </c>
      <c r="E85" s="10">
        <v>-23.90799722222222</v>
      </c>
      <c r="F85" s="10">
        <v>1.5218388888888887</v>
      </c>
      <c r="G85" s="10">
        <v>-23.90435833333333</v>
      </c>
      <c r="H85" s="10">
        <v>1.5672666666666666</v>
      </c>
      <c r="I85" s="9">
        <v>-21.966377777777776</v>
      </c>
      <c r="J85" s="49">
        <f t="shared" si="10"/>
        <v>-12.159167689863107</v>
      </c>
      <c r="K85" s="50">
        <f t="shared" si="11"/>
        <v>0.21833333333340477</v>
      </c>
      <c r="L85" s="50">
        <f t="shared" si="13"/>
        <v>12.161127758339495</v>
      </c>
      <c r="M85" s="49">
        <f t="shared" si="14"/>
        <v>37.378012857146906</v>
      </c>
      <c r="N85" s="50">
        <f t="shared" si="15"/>
        <v>116.2788333333333</v>
      </c>
      <c r="O85" s="50">
        <f t="shared" si="16"/>
        <v>122.13878551267055</v>
      </c>
      <c r="P85" s="49">
        <f t="shared" si="17"/>
        <v>25.218135210962185</v>
      </c>
      <c r="Q85" s="50">
        <f t="shared" si="18"/>
        <v>116.4971666666667</v>
      </c>
      <c r="R85" s="87">
        <f t="shared" si="19"/>
        <v>119.19540337143664</v>
      </c>
    </row>
    <row r="86" spans="1:18" ht="12.75">
      <c r="A86" s="2">
        <v>39783</v>
      </c>
      <c r="B86" s="17">
        <v>0.6729166666666666</v>
      </c>
      <c r="C86" s="17">
        <f t="shared" si="12"/>
        <v>0.6729166666700621</v>
      </c>
      <c r="D86" s="10">
        <v>1.5529305555555557</v>
      </c>
      <c r="E86" s="10">
        <v>-23.905502777777777</v>
      </c>
      <c r="F86" s="10">
        <v>1.5384916666666666</v>
      </c>
      <c r="G86" s="10">
        <v>-23.904219444444443</v>
      </c>
      <c r="H86" s="10">
        <v>1.5839694444444445</v>
      </c>
      <c r="I86" s="9">
        <v>-21.966355555555555</v>
      </c>
      <c r="J86" s="49">
        <f t="shared" si="10"/>
        <v>-11.880342398244839</v>
      </c>
      <c r="K86" s="50">
        <f t="shared" si="11"/>
        <v>0.07699999999999818</v>
      </c>
      <c r="L86" s="50">
        <f t="shared" si="13"/>
        <v>11.88059192546962</v>
      </c>
      <c r="M86" s="49">
        <f t="shared" si="14"/>
        <v>37.419193101974265</v>
      </c>
      <c r="N86" s="50">
        <f t="shared" si="15"/>
        <v>116.27183333333328</v>
      </c>
      <c r="O86" s="50">
        <f t="shared" si="16"/>
        <v>122.14473070541058</v>
      </c>
      <c r="P86" s="49">
        <f t="shared" si="17"/>
        <v>25.538597158477344</v>
      </c>
      <c r="Q86" s="50">
        <f t="shared" si="18"/>
        <v>116.34883333333327</v>
      </c>
      <c r="R86" s="87">
        <f t="shared" si="19"/>
        <v>119.1187263315502</v>
      </c>
    </row>
    <row r="87" spans="1:18" ht="12.75">
      <c r="A87" s="2">
        <v>39783</v>
      </c>
      <c r="B87" s="17">
        <v>0.6736111111111112</v>
      </c>
      <c r="C87" s="17">
        <f t="shared" si="12"/>
        <v>0.6736111111094942</v>
      </c>
      <c r="D87" s="10">
        <v>1.5692444444444444</v>
      </c>
      <c r="E87" s="10">
        <v>-23.903002777777775</v>
      </c>
      <c r="F87" s="10">
        <v>1.5551472222222222</v>
      </c>
      <c r="G87" s="10">
        <v>-23.904083333333332</v>
      </c>
      <c r="H87" s="10">
        <v>1.6006722222222223</v>
      </c>
      <c r="I87" s="9">
        <v>-21.96633333333333</v>
      </c>
      <c r="J87" s="49">
        <f t="shared" si="10"/>
        <v>-11.599230695388018</v>
      </c>
      <c r="K87" s="50">
        <f t="shared" si="11"/>
        <v>-0.064833333333425</v>
      </c>
      <c r="L87" s="50">
        <f t="shared" si="13"/>
        <v>11.59941188534758</v>
      </c>
      <c r="M87" s="49">
        <f t="shared" si="14"/>
        <v>37.458087067332926</v>
      </c>
      <c r="N87" s="50">
        <f t="shared" si="15"/>
        <v>116.26500000000007</v>
      </c>
      <c r="O87" s="50">
        <f t="shared" si="16"/>
        <v>122.15014740778626</v>
      </c>
      <c r="P87" s="49">
        <f t="shared" si="17"/>
        <v>25.859072518378788</v>
      </c>
      <c r="Q87" s="50">
        <f t="shared" si="18"/>
        <v>116.20016666666665</v>
      </c>
      <c r="R87" s="87">
        <f t="shared" si="19"/>
        <v>119.04272495567244</v>
      </c>
    </row>
    <row r="88" spans="1:18" ht="12.75">
      <c r="A88" s="2">
        <v>39783</v>
      </c>
      <c r="B88" s="17">
        <v>0.6743055555555556</v>
      </c>
      <c r="C88" s="17">
        <f t="shared" si="12"/>
        <v>0.6743055555562023</v>
      </c>
      <c r="D88" s="10">
        <v>1.5855583333333334</v>
      </c>
      <c r="E88" s="10">
        <v>-23.900499999999997</v>
      </c>
      <c r="F88" s="10">
        <v>1.5718</v>
      </c>
      <c r="G88" s="10">
        <v>-23.90394722222222</v>
      </c>
      <c r="H88" s="10">
        <v>1.617375</v>
      </c>
      <c r="I88" s="9">
        <v>-21.96631111111111</v>
      </c>
      <c r="J88" s="49">
        <f t="shared" si="10"/>
        <v>-11.320403965569646</v>
      </c>
      <c r="K88" s="50">
        <f t="shared" si="11"/>
        <v>-0.20683333333344933</v>
      </c>
      <c r="L88" s="50">
        <f t="shared" si="13"/>
        <v>11.322293317674772</v>
      </c>
      <c r="M88" s="49">
        <f t="shared" si="14"/>
        <v>37.49926667940664</v>
      </c>
      <c r="N88" s="50">
        <f t="shared" si="15"/>
        <v>116.25816666666665</v>
      </c>
      <c r="O88" s="50">
        <f t="shared" si="16"/>
        <v>122.15627825939893</v>
      </c>
      <c r="P88" s="49">
        <f t="shared" si="17"/>
        <v>26.17956076731164</v>
      </c>
      <c r="Q88" s="50">
        <f t="shared" si="18"/>
        <v>116.0513333333332</v>
      </c>
      <c r="R88" s="87">
        <f t="shared" si="19"/>
        <v>118.96756436278662</v>
      </c>
    </row>
    <row r="89" spans="1:18" ht="12.75">
      <c r="A89" s="2">
        <v>39783</v>
      </c>
      <c r="B89" s="17">
        <v>0.675</v>
      </c>
      <c r="C89" s="17">
        <f t="shared" si="12"/>
        <v>0.6750000000029104</v>
      </c>
      <c r="D89" s="10">
        <v>1.6018694444444446</v>
      </c>
      <c r="E89" s="10">
        <v>-23.897991666666666</v>
      </c>
      <c r="F89" s="10">
        <v>1.5884555555555557</v>
      </c>
      <c r="G89" s="10">
        <v>-23.90380833333333</v>
      </c>
      <c r="H89" s="10">
        <v>1.6340777777777777</v>
      </c>
      <c r="I89" s="9">
        <v>-21.966288888888887</v>
      </c>
      <c r="J89" s="49">
        <f t="shared" si="10"/>
        <v>-11.037005750640386</v>
      </c>
      <c r="K89" s="50">
        <f t="shared" si="11"/>
        <v>-0.34899999999986164</v>
      </c>
      <c r="L89" s="50">
        <f t="shared" si="13"/>
        <v>11.042522218210333</v>
      </c>
      <c r="M89" s="49">
        <f t="shared" si="14"/>
        <v>37.53816161700509</v>
      </c>
      <c r="N89" s="50">
        <f t="shared" si="15"/>
        <v>116.25116666666663</v>
      </c>
      <c r="O89" s="50">
        <f t="shared" si="16"/>
        <v>122.16156240383265</v>
      </c>
      <c r="P89" s="49">
        <f t="shared" si="17"/>
        <v>26.50234816356585</v>
      </c>
      <c r="Q89" s="50">
        <f t="shared" si="18"/>
        <v>115.90216666666677</v>
      </c>
      <c r="R89" s="87">
        <f t="shared" si="19"/>
        <v>118.89359400830081</v>
      </c>
    </row>
    <row r="90" spans="1:18" ht="12.75">
      <c r="A90" s="2">
        <v>39783</v>
      </c>
      <c r="B90" s="17">
        <v>0.6756944444444444</v>
      </c>
      <c r="C90" s="17">
        <f t="shared" si="12"/>
        <v>0.6756944444423425</v>
      </c>
      <c r="D90" s="10">
        <v>1.6181833333333333</v>
      </c>
      <c r="E90" s="10">
        <v>-23.895480555555555</v>
      </c>
      <c r="F90" s="10">
        <v>1.6051083333333334</v>
      </c>
      <c r="G90" s="10">
        <v>-23.90367222222222</v>
      </c>
      <c r="H90" s="10">
        <v>1.6507777777777777</v>
      </c>
      <c r="I90" s="9">
        <v>-21.966266666666666</v>
      </c>
      <c r="J90" s="49">
        <f t="shared" si="10"/>
        <v>-10.75817783552267</v>
      </c>
      <c r="K90" s="50">
        <f t="shared" si="11"/>
        <v>-0.49149999999990257</v>
      </c>
      <c r="L90" s="50">
        <f t="shared" si="13"/>
        <v>10.769399360722543</v>
      </c>
      <c r="M90" s="49">
        <f t="shared" si="14"/>
        <v>37.57705583042882</v>
      </c>
      <c r="N90" s="50">
        <f t="shared" si="15"/>
        <v>116.24433333333322</v>
      </c>
      <c r="O90" s="50">
        <f t="shared" si="16"/>
        <v>122.16701746786752</v>
      </c>
      <c r="P90" s="49">
        <f t="shared" si="17"/>
        <v>26.820577158953938</v>
      </c>
      <c r="Q90" s="50">
        <f t="shared" si="18"/>
        <v>115.75283333333331</v>
      </c>
      <c r="R90" s="87">
        <f t="shared" si="19"/>
        <v>118.81945035992148</v>
      </c>
    </row>
    <row r="91" spans="1:18" ht="12.75">
      <c r="A91" s="2">
        <v>39783</v>
      </c>
      <c r="B91" s="17">
        <v>0.6763888888888889</v>
      </c>
      <c r="C91" s="17">
        <f t="shared" si="12"/>
        <v>0.6763888888890506</v>
      </c>
      <c r="D91" s="10">
        <v>1.6344944444444445</v>
      </c>
      <c r="E91" s="10">
        <v>-23.89296388888889</v>
      </c>
      <c r="F91" s="10">
        <v>1.621763888888889</v>
      </c>
      <c r="G91" s="10">
        <v>-23.903533333333332</v>
      </c>
      <c r="H91" s="10">
        <v>1.6674805555555554</v>
      </c>
      <c r="I91" s="9">
        <v>-21.966244444444445</v>
      </c>
      <c r="J91" s="49">
        <f t="shared" si="10"/>
        <v>-10.474778413495521</v>
      </c>
      <c r="K91" s="50">
        <f t="shared" si="11"/>
        <v>-0.6341666666665446</v>
      </c>
      <c r="L91" s="50">
        <f t="shared" si="13"/>
        <v>10.493957793556381</v>
      </c>
      <c r="M91" s="49">
        <f t="shared" si="14"/>
        <v>37.615950933735434</v>
      </c>
      <c r="N91" s="50">
        <f t="shared" si="15"/>
        <v>116.2373333333332</v>
      </c>
      <c r="O91" s="50">
        <f t="shared" si="16"/>
        <v>122.17232675648609</v>
      </c>
      <c r="P91" s="49">
        <f t="shared" si="17"/>
        <v>27.14339112540824</v>
      </c>
      <c r="Q91" s="50">
        <f t="shared" si="18"/>
        <v>115.60316666666665</v>
      </c>
      <c r="R91" s="87">
        <f t="shared" si="19"/>
        <v>118.74702448966036</v>
      </c>
    </row>
    <row r="92" spans="1:18" ht="12.75">
      <c r="A92" s="2">
        <v>39783</v>
      </c>
      <c r="B92" s="17">
        <v>0.6770833333333334</v>
      </c>
      <c r="C92" s="17">
        <f t="shared" si="12"/>
        <v>0.6770833333357587</v>
      </c>
      <c r="D92" s="10">
        <v>1.6508055555555554</v>
      </c>
      <c r="E92" s="10">
        <v>-23.890441666666668</v>
      </c>
      <c r="F92" s="10">
        <v>1.6384166666666666</v>
      </c>
      <c r="G92" s="10">
        <v>-23.90339722222222</v>
      </c>
      <c r="H92" s="10">
        <v>1.6841833333333334</v>
      </c>
      <c r="I92" s="9">
        <v>-21.96622222222222</v>
      </c>
      <c r="J92" s="49">
        <f t="shared" si="10"/>
        <v>-10.193663738268487</v>
      </c>
      <c r="K92" s="50">
        <f t="shared" si="11"/>
        <v>-0.7773333333332033</v>
      </c>
      <c r="L92" s="50">
        <f t="shared" si="13"/>
        <v>10.22325914373693</v>
      </c>
      <c r="M92" s="49">
        <f t="shared" si="14"/>
        <v>37.657130886034366</v>
      </c>
      <c r="N92" s="50">
        <f t="shared" si="15"/>
        <v>116.23049999999999</v>
      </c>
      <c r="O92" s="50">
        <f t="shared" si="16"/>
        <v>122.17851135456644</v>
      </c>
      <c r="P92" s="49">
        <f t="shared" si="17"/>
        <v>27.46621876147256</v>
      </c>
      <c r="Q92" s="50">
        <f t="shared" si="18"/>
        <v>115.45316666666679</v>
      </c>
      <c r="R92" s="87">
        <f t="shared" si="19"/>
        <v>118.6753001530403</v>
      </c>
    </row>
    <row r="93" spans="1:18" ht="12.75">
      <c r="A93" s="2">
        <v>39783</v>
      </c>
      <c r="B93" s="17">
        <v>0.6777777777777777</v>
      </c>
      <c r="C93" s="17">
        <f t="shared" si="12"/>
        <v>0.6777777777751908</v>
      </c>
      <c r="D93" s="10">
        <v>1.6671166666666666</v>
      </c>
      <c r="E93" s="10">
        <v>-23.887916666666666</v>
      </c>
      <c r="F93" s="10">
        <v>1.655072222222222</v>
      </c>
      <c r="G93" s="10">
        <v>-23.903258333333333</v>
      </c>
      <c r="H93" s="10">
        <v>1.700886111111111</v>
      </c>
      <c r="I93" s="9">
        <v>-21.9662</v>
      </c>
      <c r="J93" s="49">
        <f t="shared" si="10"/>
        <v>-9.910263106707697</v>
      </c>
      <c r="K93" s="50">
        <f t="shared" si="11"/>
        <v>-0.9205000000000751</v>
      </c>
      <c r="L93" s="50">
        <f t="shared" si="13"/>
        <v>9.952920932780078</v>
      </c>
      <c r="M93" s="49">
        <f t="shared" si="14"/>
        <v>37.696026157502196</v>
      </c>
      <c r="N93" s="50">
        <f t="shared" si="15"/>
        <v>116.22349999999997</v>
      </c>
      <c r="O93" s="50">
        <f t="shared" si="16"/>
        <v>122.18384647864497</v>
      </c>
      <c r="P93" s="49">
        <f t="shared" si="17"/>
        <v>27.789059509770855</v>
      </c>
      <c r="Q93" s="50">
        <f t="shared" si="18"/>
        <v>115.3029999999999</v>
      </c>
      <c r="R93" s="87">
        <f t="shared" si="19"/>
        <v>118.60444189589849</v>
      </c>
    </row>
    <row r="94" spans="1:18" ht="12.75">
      <c r="A94" s="2">
        <v>39783</v>
      </c>
      <c r="B94" s="17">
        <v>0.6784722222222223</v>
      </c>
      <c r="C94" s="17">
        <f t="shared" si="12"/>
        <v>0.6784722222218988</v>
      </c>
      <c r="D94" s="10">
        <v>1.6834277777777777</v>
      </c>
      <c r="E94" s="10">
        <v>-23.885383333333333</v>
      </c>
      <c r="F94" s="10">
        <v>1.671725</v>
      </c>
      <c r="G94" s="10">
        <v>-23.90312222222222</v>
      </c>
      <c r="H94" s="10">
        <v>1.717588888888889</v>
      </c>
      <c r="I94" s="9">
        <v>-21.966177777777776</v>
      </c>
      <c r="J94" s="49">
        <f t="shared" si="10"/>
        <v>-9.629147238951408</v>
      </c>
      <c r="K94" s="50">
        <f t="shared" si="11"/>
        <v>-1.0643333333331384</v>
      </c>
      <c r="L94" s="50">
        <f t="shared" si="13"/>
        <v>9.687790356621553</v>
      </c>
      <c r="M94" s="49">
        <f t="shared" si="14"/>
        <v>37.73720628111245</v>
      </c>
      <c r="N94" s="50">
        <f t="shared" si="15"/>
        <v>116.21666666666655</v>
      </c>
      <c r="O94" s="50">
        <f t="shared" si="16"/>
        <v>122.19005830678009</v>
      </c>
      <c r="P94" s="49">
        <f t="shared" si="17"/>
        <v>28.111914596090266</v>
      </c>
      <c r="Q94" s="50">
        <f t="shared" si="18"/>
        <v>115.15233333333342</v>
      </c>
      <c r="R94" s="87">
        <f t="shared" si="19"/>
        <v>118.53412847939198</v>
      </c>
    </row>
    <row r="95" spans="1:18" ht="12.75">
      <c r="A95" s="2">
        <v>39783</v>
      </c>
      <c r="B95" s="17">
        <v>0.6791666666666667</v>
      </c>
      <c r="C95" s="17">
        <f t="shared" si="12"/>
        <v>0.6791666666686069</v>
      </c>
      <c r="D95" s="10">
        <v>1.699738888888889</v>
      </c>
      <c r="E95" s="10">
        <v>-23.88285</v>
      </c>
      <c r="F95" s="10">
        <v>1.6883805555555556</v>
      </c>
      <c r="G95" s="10">
        <v>-23.902986111111108</v>
      </c>
      <c r="H95" s="10">
        <v>1.7342916666666668</v>
      </c>
      <c r="I95" s="9">
        <v>-21.966155555555556</v>
      </c>
      <c r="J95" s="49">
        <f t="shared" si="10"/>
        <v>-9.345745197064186</v>
      </c>
      <c r="K95" s="50">
        <f t="shared" si="11"/>
        <v>-1.2081666666664148</v>
      </c>
      <c r="L95" s="50">
        <f t="shared" si="13"/>
        <v>9.423514205586583</v>
      </c>
      <c r="M95" s="49">
        <f t="shared" si="14"/>
        <v>37.77610090904302</v>
      </c>
      <c r="N95" s="50">
        <f t="shared" si="15"/>
        <v>116.20983333333314</v>
      </c>
      <c r="O95" s="50">
        <f t="shared" si="16"/>
        <v>122.19557751101824</v>
      </c>
      <c r="P95" s="49">
        <f t="shared" si="17"/>
        <v>28.434782249084495</v>
      </c>
      <c r="Q95" s="50">
        <f t="shared" si="18"/>
        <v>115.00166666666672</v>
      </c>
      <c r="R95" s="87">
        <f t="shared" si="19"/>
        <v>118.4648478565012</v>
      </c>
    </row>
    <row r="96" spans="1:18" ht="12.75">
      <c r="A96" s="2">
        <v>39783</v>
      </c>
      <c r="B96" s="17">
        <v>0.6798611111111111</v>
      </c>
      <c r="C96" s="17">
        <f t="shared" si="12"/>
        <v>0.679861111108039</v>
      </c>
      <c r="D96" s="10">
        <v>1.7160499999999999</v>
      </c>
      <c r="E96" s="10">
        <v>-23.880308333333335</v>
      </c>
      <c r="F96" s="10">
        <v>1.7050333333333332</v>
      </c>
      <c r="G96" s="10">
        <v>-23.90284722222222</v>
      </c>
      <c r="H96" s="10">
        <v>1.7509944444444445</v>
      </c>
      <c r="I96" s="9">
        <v>-21.96613333333333</v>
      </c>
      <c r="J96" s="49">
        <f t="shared" si="10"/>
        <v>-9.064628337610085</v>
      </c>
      <c r="K96" s="50">
        <f t="shared" si="11"/>
        <v>-1.3523333333331067</v>
      </c>
      <c r="L96" s="50">
        <f t="shared" si="13"/>
        <v>9.164949118432006</v>
      </c>
      <c r="M96" s="49">
        <f t="shared" si="14"/>
        <v>37.81728201565736</v>
      </c>
      <c r="N96" s="50">
        <f t="shared" si="15"/>
        <v>116.20283333333333</v>
      </c>
      <c r="O96" s="50">
        <f t="shared" si="16"/>
        <v>122.2016583101318</v>
      </c>
      <c r="P96" s="49">
        <f t="shared" si="17"/>
        <v>28.75766431863096</v>
      </c>
      <c r="Q96" s="50">
        <f t="shared" si="18"/>
        <v>114.85050000000022</v>
      </c>
      <c r="R96" s="87">
        <f t="shared" si="19"/>
        <v>118.39611736587105</v>
      </c>
    </row>
    <row r="97" spans="1:18" ht="12.75">
      <c r="A97" s="2">
        <v>39783</v>
      </c>
      <c r="B97" s="17">
        <v>0.6805555555555555</v>
      </c>
      <c r="C97" s="17">
        <f t="shared" si="12"/>
        <v>0.6805555555547471</v>
      </c>
      <c r="D97" s="10">
        <v>1.7323611111111112</v>
      </c>
      <c r="E97" s="10">
        <v>-23.87776388888889</v>
      </c>
      <c r="F97" s="10">
        <v>1.721688888888889</v>
      </c>
      <c r="G97" s="10">
        <v>-23.90271111111111</v>
      </c>
      <c r="H97" s="10">
        <v>1.7676944444444445</v>
      </c>
      <c r="I97" s="9">
        <v>-21.96611111111111</v>
      </c>
      <c r="J97" s="49">
        <f t="shared" si="10"/>
        <v>-8.78122509836066</v>
      </c>
      <c r="K97" s="50">
        <f t="shared" si="11"/>
        <v>-1.496833333333214</v>
      </c>
      <c r="L97" s="50">
        <f t="shared" si="13"/>
        <v>8.90788550980852</v>
      </c>
      <c r="M97" s="49">
        <f t="shared" si="14"/>
        <v>37.85389122307371</v>
      </c>
      <c r="N97" s="50">
        <f t="shared" si="15"/>
        <v>116.19599999999991</v>
      </c>
      <c r="O97" s="50">
        <f t="shared" si="16"/>
        <v>122.20649531317179</v>
      </c>
      <c r="P97" s="49">
        <f t="shared" si="17"/>
        <v>29.07827358851876</v>
      </c>
      <c r="Q97" s="50">
        <f t="shared" si="18"/>
        <v>114.6991666666667</v>
      </c>
      <c r="R97" s="87">
        <f t="shared" si="19"/>
        <v>118.32770102100578</v>
      </c>
    </row>
    <row r="98" spans="1:18" ht="12.75">
      <c r="A98" s="2">
        <v>39783</v>
      </c>
      <c r="B98" s="17">
        <v>0.68125</v>
      </c>
      <c r="C98" s="17">
        <f t="shared" si="12"/>
        <v>0.6812500000014552</v>
      </c>
      <c r="D98" s="10">
        <v>1.7486694444444446</v>
      </c>
      <c r="E98" s="10">
        <v>-23.875216666666667</v>
      </c>
      <c r="F98" s="10">
        <v>1.7383416666666667</v>
      </c>
      <c r="G98" s="10">
        <v>-23.902572222222222</v>
      </c>
      <c r="H98" s="10">
        <v>1.7843972222222222</v>
      </c>
      <c r="I98" s="9">
        <v>-21.966088888888887</v>
      </c>
      <c r="J98" s="49">
        <f t="shared" si="10"/>
        <v>-8.49782144486891</v>
      </c>
      <c r="K98" s="50">
        <f t="shared" si="11"/>
        <v>-1.6413333333333213</v>
      </c>
      <c r="L98" s="50">
        <f t="shared" si="13"/>
        <v>8.65487980390167</v>
      </c>
      <c r="M98" s="49">
        <f t="shared" si="14"/>
        <v>37.89507250024859</v>
      </c>
      <c r="N98" s="50">
        <f t="shared" si="15"/>
        <v>116.1890000000001</v>
      </c>
      <c r="O98" s="50">
        <f t="shared" si="16"/>
        <v>122.21260262673044</v>
      </c>
      <c r="P98" s="49">
        <f t="shared" si="17"/>
        <v>29.403468160801133</v>
      </c>
      <c r="Q98" s="50">
        <f t="shared" si="18"/>
        <v>114.54766666666679</v>
      </c>
      <c r="R98" s="87">
        <f t="shared" si="19"/>
        <v>118.26128647474223</v>
      </c>
    </row>
    <row r="99" spans="1:18" ht="12.75">
      <c r="A99" s="2">
        <v>39783</v>
      </c>
      <c r="B99" s="17">
        <v>0.6819444444444445</v>
      </c>
      <c r="C99" s="17">
        <f t="shared" si="12"/>
        <v>0.6819444444408873</v>
      </c>
      <c r="D99" s="10">
        <v>1.7649777777777778</v>
      </c>
      <c r="E99" s="10">
        <v>-23.87266111111111</v>
      </c>
      <c r="F99" s="10">
        <v>1.7549972222222223</v>
      </c>
      <c r="G99" s="10">
        <v>-23.90243611111111</v>
      </c>
      <c r="H99" s="10">
        <v>1.8011000000000001</v>
      </c>
      <c r="I99" s="9">
        <v>-21.966066666666666</v>
      </c>
      <c r="J99" s="49">
        <f t="shared" si="10"/>
        <v>-8.212131414048795</v>
      </c>
      <c r="K99" s="50">
        <f t="shared" si="11"/>
        <v>-1.7865000000000464</v>
      </c>
      <c r="L99" s="50">
        <f t="shared" si="13"/>
        <v>8.404206364173076</v>
      </c>
      <c r="M99" s="49">
        <f t="shared" si="14"/>
        <v>37.93396745866117</v>
      </c>
      <c r="N99" s="50">
        <f t="shared" si="15"/>
        <v>116.18216666666669</v>
      </c>
      <c r="O99" s="50">
        <f t="shared" si="16"/>
        <v>122.21817270159082</v>
      </c>
      <c r="P99" s="49">
        <f t="shared" si="17"/>
        <v>29.728677364287844</v>
      </c>
      <c r="Q99" s="50">
        <f t="shared" si="18"/>
        <v>114.39566666666664</v>
      </c>
      <c r="R99" s="87">
        <f t="shared" si="19"/>
        <v>118.19544327063132</v>
      </c>
    </row>
    <row r="100" spans="1:18" ht="12.75">
      <c r="A100" s="2">
        <v>39783</v>
      </c>
      <c r="B100" s="17">
        <v>0.6826388888888889</v>
      </c>
      <c r="C100" s="17">
        <f t="shared" si="12"/>
        <v>0.6826388888875954</v>
      </c>
      <c r="D100" s="10">
        <v>1.781288888888889</v>
      </c>
      <c r="E100" s="10">
        <v>-23.870102777777777</v>
      </c>
      <c r="F100" s="10">
        <v>1.77165</v>
      </c>
      <c r="G100" s="10">
        <v>-23.90229722222222</v>
      </c>
      <c r="H100" s="10">
        <v>1.8178027777777777</v>
      </c>
      <c r="I100" s="9">
        <v>-21.966044444444442</v>
      </c>
      <c r="J100" s="49">
        <f t="shared" si="10"/>
        <v>-7.931012140457886</v>
      </c>
      <c r="K100" s="50">
        <f t="shared" si="11"/>
        <v>-1.9316666666665583</v>
      </c>
      <c r="L100" s="50">
        <f t="shared" si="13"/>
        <v>8.162860386114726</v>
      </c>
      <c r="M100" s="49">
        <f t="shared" si="14"/>
        <v>37.975148908849114</v>
      </c>
      <c r="N100" s="50">
        <f t="shared" si="15"/>
        <v>116.17516666666667</v>
      </c>
      <c r="O100" s="50">
        <f t="shared" si="16"/>
        <v>122.22430725791429</v>
      </c>
      <c r="P100" s="49">
        <f t="shared" si="17"/>
        <v>30.05161380652985</v>
      </c>
      <c r="Q100" s="50">
        <f t="shared" si="18"/>
        <v>114.24350000000011</v>
      </c>
      <c r="R100" s="87">
        <f t="shared" si="19"/>
        <v>118.1299148591365</v>
      </c>
    </row>
    <row r="101" spans="1:18" ht="12.75">
      <c r="A101" s="2">
        <v>39783</v>
      </c>
      <c r="B101" s="17">
        <v>0.6833333333333332</v>
      </c>
      <c r="C101" s="17">
        <f t="shared" si="12"/>
        <v>0.6833333333343035</v>
      </c>
      <c r="D101" s="10">
        <v>1.797597222222222</v>
      </c>
      <c r="E101" s="10">
        <v>-23.867541666666668</v>
      </c>
      <c r="F101" s="10">
        <v>1.7883055555555554</v>
      </c>
      <c r="G101" s="10">
        <v>-23.90216111111111</v>
      </c>
      <c r="H101" s="10">
        <v>1.8345055555555556</v>
      </c>
      <c r="I101" s="9">
        <v>-21.96602222222222</v>
      </c>
      <c r="J101" s="49">
        <f t="shared" si="10"/>
        <v>-7.645320905046458</v>
      </c>
      <c r="K101" s="50">
        <f t="shared" si="11"/>
        <v>-2.0771666666664856</v>
      </c>
      <c r="L101" s="50">
        <f t="shared" si="13"/>
        <v>7.922471401163324</v>
      </c>
      <c r="M101" s="49">
        <f t="shared" si="14"/>
        <v>38.01404403370192</v>
      </c>
      <c r="N101" s="50">
        <f t="shared" si="15"/>
        <v>116.16833333333325</v>
      </c>
      <c r="O101" s="50">
        <f t="shared" si="16"/>
        <v>122.22990310574845</v>
      </c>
      <c r="P101" s="49">
        <f t="shared" si="17"/>
        <v>30.37684978724569</v>
      </c>
      <c r="Q101" s="50">
        <f t="shared" si="18"/>
        <v>114.09116666666677</v>
      </c>
      <c r="R101" s="87">
        <f t="shared" si="19"/>
        <v>118.06586007122476</v>
      </c>
    </row>
    <row r="102" spans="1:18" ht="12.75">
      <c r="A102" s="2">
        <v>39783</v>
      </c>
      <c r="B102" s="17">
        <v>0.6840277777777778</v>
      </c>
      <c r="C102" s="17">
        <f t="shared" si="12"/>
        <v>0.6840277777810115</v>
      </c>
      <c r="D102" s="10">
        <v>1.8139055555555557</v>
      </c>
      <c r="E102" s="10">
        <v>-23.864972222222224</v>
      </c>
      <c r="F102" s="10">
        <v>1.8049583333333334</v>
      </c>
      <c r="G102" s="10">
        <v>-23.90202222222222</v>
      </c>
      <c r="H102" s="10">
        <v>1.8512083333333333</v>
      </c>
      <c r="I102" s="9">
        <v>-21.965999999999998</v>
      </c>
      <c r="J102" s="49">
        <f t="shared" si="10"/>
        <v>-7.361914825277805</v>
      </c>
      <c r="K102" s="50">
        <f t="shared" si="11"/>
        <v>-2.2229999999998284</v>
      </c>
      <c r="L102" s="50">
        <f t="shared" si="13"/>
        <v>7.6902222916274905</v>
      </c>
      <c r="M102" s="49">
        <f t="shared" si="14"/>
        <v>38.05522565690011</v>
      </c>
      <c r="N102" s="50">
        <f t="shared" si="15"/>
        <v>116.16133333333345</v>
      </c>
      <c r="O102" s="50">
        <f t="shared" si="16"/>
        <v>122.23606489729369</v>
      </c>
      <c r="P102" s="49">
        <f t="shared" si="17"/>
        <v>30.70210052429902</v>
      </c>
      <c r="Q102" s="50">
        <f t="shared" si="18"/>
        <v>113.93833333333362</v>
      </c>
      <c r="R102" s="87">
        <f t="shared" si="19"/>
        <v>118.00238463430307</v>
      </c>
    </row>
    <row r="103" spans="1:18" ht="12.75">
      <c r="A103" s="2">
        <v>39783</v>
      </c>
      <c r="B103" s="17">
        <v>0.6847222222222222</v>
      </c>
      <c r="C103" s="17">
        <f t="shared" si="12"/>
        <v>0.6847222222204437</v>
      </c>
      <c r="D103" s="10">
        <v>1.830211111111111</v>
      </c>
      <c r="E103" s="10">
        <v>-23.862402777777778</v>
      </c>
      <c r="F103" s="10">
        <v>1.8216138888888889</v>
      </c>
      <c r="G103" s="10">
        <v>-23.90188611111111</v>
      </c>
      <c r="H103" s="10">
        <v>1.867911111111111</v>
      </c>
      <c r="I103" s="9">
        <v>-21.965975</v>
      </c>
      <c r="J103" s="49">
        <f t="shared" si="10"/>
        <v>-7.073936781343205</v>
      </c>
      <c r="K103" s="50">
        <f t="shared" si="11"/>
        <v>-2.3689999999999856</v>
      </c>
      <c r="L103" s="50">
        <f t="shared" si="13"/>
        <v>7.460076580467535</v>
      </c>
      <c r="M103" s="49">
        <f t="shared" si="14"/>
        <v>38.09412094819006</v>
      </c>
      <c r="N103" s="50">
        <f t="shared" si="15"/>
        <v>116.15466666666663</v>
      </c>
      <c r="O103" s="50">
        <f t="shared" si="16"/>
        <v>122.24184487833848</v>
      </c>
      <c r="P103" s="49">
        <f t="shared" si="17"/>
        <v>31.02965038059923</v>
      </c>
      <c r="Q103" s="50">
        <f t="shared" si="18"/>
        <v>113.78566666666664</v>
      </c>
      <c r="R103" s="87">
        <f t="shared" si="19"/>
        <v>117.94073571722365</v>
      </c>
    </row>
    <row r="104" spans="1:18" ht="12.75">
      <c r="A104" s="2">
        <v>39783</v>
      </c>
      <c r="B104" s="17">
        <v>0.6854166666666667</v>
      </c>
      <c r="C104" s="17">
        <f t="shared" si="12"/>
        <v>0.6854166666671517</v>
      </c>
      <c r="D104" s="10">
        <v>1.8465194444444446</v>
      </c>
      <c r="E104" s="10">
        <v>-23.859825</v>
      </c>
      <c r="F104" s="10">
        <v>1.8382666666666667</v>
      </c>
      <c r="G104" s="10">
        <v>-23.90174722222222</v>
      </c>
      <c r="H104" s="10">
        <v>1.8846138888888888</v>
      </c>
      <c r="I104" s="9">
        <v>-21.965952777777776</v>
      </c>
      <c r="J104" s="49">
        <f t="shared" si="10"/>
        <v>-6.790529484782885</v>
      </c>
      <c r="K104" s="50">
        <f t="shared" si="11"/>
        <v>-2.515333333333132</v>
      </c>
      <c r="L104" s="50">
        <f t="shared" si="13"/>
        <v>7.2414219916728015</v>
      </c>
      <c r="M104" s="49">
        <f t="shared" si="14"/>
        <v>38.13530274439604</v>
      </c>
      <c r="N104" s="50">
        <f t="shared" si="15"/>
        <v>116.14766666666661</v>
      </c>
      <c r="O104" s="50">
        <f t="shared" si="16"/>
        <v>122.24803387996813</v>
      </c>
      <c r="P104" s="49">
        <f t="shared" si="17"/>
        <v>31.354928818548156</v>
      </c>
      <c r="Q104" s="50">
        <f t="shared" si="18"/>
        <v>113.63233333333348</v>
      </c>
      <c r="R104" s="87">
        <f t="shared" si="19"/>
        <v>117.87891558711435</v>
      </c>
    </row>
    <row r="105" spans="1:18" ht="12.75">
      <c r="A105" s="2">
        <v>39783</v>
      </c>
      <c r="B105" s="17">
        <v>0.686111111111111</v>
      </c>
      <c r="C105" s="17">
        <f t="shared" si="12"/>
        <v>0.6861111111138598</v>
      </c>
      <c r="D105" s="10">
        <v>1.862827777777778</v>
      </c>
      <c r="E105" s="10">
        <v>-23.857244444444447</v>
      </c>
      <c r="F105" s="10">
        <v>1.8549222222222224</v>
      </c>
      <c r="G105" s="10">
        <v>-23.90161111111111</v>
      </c>
      <c r="H105" s="10">
        <v>1.9013138888888887</v>
      </c>
      <c r="I105" s="9">
        <v>-21.965930555555556</v>
      </c>
      <c r="J105" s="49">
        <f t="shared" si="10"/>
        <v>-6.504835833028144</v>
      </c>
      <c r="K105" s="50">
        <f t="shared" si="11"/>
        <v>-2.6619999999996935</v>
      </c>
      <c r="L105" s="50">
        <f t="shared" si="13"/>
        <v>7.028451693982489</v>
      </c>
      <c r="M105" s="49">
        <f t="shared" si="14"/>
        <v>38.17191259571385</v>
      </c>
      <c r="N105" s="50">
        <f t="shared" si="15"/>
        <v>116.14083333333319</v>
      </c>
      <c r="O105" s="50">
        <f t="shared" si="16"/>
        <v>122.25296756551923</v>
      </c>
      <c r="P105" s="49">
        <f t="shared" si="17"/>
        <v>31.67793440332804</v>
      </c>
      <c r="Q105" s="50">
        <f t="shared" si="18"/>
        <v>113.4788333333335</v>
      </c>
      <c r="R105" s="87">
        <f t="shared" si="19"/>
        <v>117.81738896595883</v>
      </c>
    </row>
    <row r="106" spans="1:18" ht="12.75">
      <c r="A106" s="2">
        <v>39783</v>
      </c>
      <c r="B106" s="17">
        <v>0.6868055555555556</v>
      </c>
      <c r="C106" s="17">
        <f t="shared" si="12"/>
        <v>0.6868055555532919</v>
      </c>
      <c r="D106" s="10">
        <v>1.8791333333333333</v>
      </c>
      <c r="E106" s="10">
        <v>-23.854658333333333</v>
      </c>
      <c r="F106" s="10">
        <v>1.871575</v>
      </c>
      <c r="G106" s="10">
        <v>-23.90147222222222</v>
      </c>
      <c r="H106" s="10">
        <v>1.9180166666666665</v>
      </c>
      <c r="I106" s="9">
        <v>-21.96590833333333</v>
      </c>
      <c r="J106" s="49">
        <f t="shared" si="10"/>
        <v>-6.2191417132890585</v>
      </c>
      <c r="K106" s="50">
        <f t="shared" si="11"/>
        <v>-2.8088333333332827</v>
      </c>
      <c r="L106" s="50">
        <f t="shared" si="13"/>
        <v>6.824021420278231</v>
      </c>
      <c r="M106" s="49">
        <f t="shared" si="14"/>
        <v>38.21309456246946</v>
      </c>
      <c r="N106" s="50">
        <f t="shared" si="15"/>
        <v>116.13383333333338</v>
      </c>
      <c r="O106" s="50">
        <f t="shared" si="16"/>
        <v>122.25918305278623</v>
      </c>
      <c r="P106" s="49">
        <f t="shared" si="17"/>
        <v>32.00552700998395</v>
      </c>
      <c r="Q106" s="50">
        <f t="shared" si="18"/>
        <v>113.3250000000001</v>
      </c>
      <c r="R106" s="87">
        <f t="shared" si="19"/>
        <v>117.75784213455525</v>
      </c>
    </row>
    <row r="107" spans="1:18" ht="12.75">
      <c r="A107" s="2">
        <v>39783</v>
      </c>
      <c r="B107" s="17">
        <v>0.6875</v>
      </c>
      <c r="C107" s="17">
        <f t="shared" si="12"/>
        <v>0.6875</v>
      </c>
      <c r="D107" s="10">
        <v>1.895438888888889</v>
      </c>
      <c r="E107" s="10">
        <v>-23.852069444444446</v>
      </c>
      <c r="F107" s="10">
        <v>1.8882305555555556</v>
      </c>
      <c r="G107" s="10">
        <v>-23.90133611111111</v>
      </c>
      <c r="H107" s="10">
        <v>1.9347194444444444</v>
      </c>
      <c r="I107" s="9">
        <v>-21.96588611111111</v>
      </c>
      <c r="J107" s="49">
        <f t="shared" si="10"/>
        <v>-5.9311612409207175</v>
      </c>
      <c r="K107" s="50">
        <f t="shared" si="11"/>
        <v>-2.955999999999861</v>
      </c>
      <c r="L107" s="50">
        <f t="shared" si="13"/>
        <v>6.626960816679043</v>
      </c>
      <c r="M107" s="49">
        <f t="shared" si="14"/>
        <v>38.25199018421963</v>
      </c>
      <c r="N107" s="50">
        <f t="shared" si="15"/>
        <v>116.12699999999997</v>
      </c>
      <c r="O107" s="50">
        <f t="shared" si="16"/>
        <v>122.26485546572093</v>
      </c>
      <c r="P107" s="49">
        <f t="shared" si="17"/>
        <v>32.33313329602996</v>
      </c>
      <c r="Q107" s="50">
        <f t="shared" si="18"/>
        <v>113.1710000000001</v>
      </c>
      <c r="R107" s="87">
        <f t="shared" si="19"/>
        <v>117.69922153412428</v>
      </c>
    </row>
    <row r="108" spans="1:18" ht="12.75">
      <c r="A108" s="2">
        <v>39783</v>
      </c>
      <c r="B108" s="17">
        <v>0.6881944444444444</v>
      </c>
      <c r="C108" s="17">
        <f t="shared" si="12"/>
        <v>0.6881944444467081</v>
      </c>
      <c r="D108" s="10">
        <v>1.9117444444444442</v>
      </c>
      <c r="E108" s="10">
        <v>-23.849474999999998</v>
      </c>
      <c r="F108" s="10">
        <v>1.9048833333333333</v>
      </c>
      <c r="G108" s="10">
        <v>-23.90119722222222</v>
      </c>
      <c r="H108" s="10">
        <v>1.9514222222222222</v>
      </c>
      <c r="I108" s="9">
        <v>-21.965863888888887</v>
      </c>
      <c r="J108" s="49">
        <f t="shared" si="10"/>
        <v>-5.645465897112453</v>
      </c>
      <c r="K108" s="50">
        <f t="shared" si="11"/>
        <v>-3.1033333333332536</v>
      </c>
      <c r="L108" s="50">
        <f t="shared" si="13"/>
        <v>6.4422017178319555</v>
      </c>
      <c r="M108" s="49">
        <f t="shared" si="14"/>
        <v>38.29317232397725</v>
      </c>
      <c r="N108" s="50">
        <f t="shared" si="15"/>
        <v>116.11999999999995</v>
      </c>
      <c r="O108" s="50">
        <f t="shared" si="16"/>
        <v>122.27109816564912</v>
      </c>
      <c r="P108" s="49">
        <f t="shared" si="17"/>
        <v>32.66075398029119</v>
      </c>
      <c r="Q108" s="50">
        <f t="shared" si="18"/>
        <v>113.0166666666667</v>
      </c>
      <c r="R108" s="87">
        <f t="shared" si="19"/>
        <v>117.64136940296792</v>
      </c>
    </row>
    <row r="109" spans="1:18" ht="12.75">
      <c r="A109" s="2">
        <v>39783</v>
      </c>
      <c r="B109" s="17">
        <v>0.688888888888889</v>
      </c>
      <c r="C109" s="17">
        <f t="shared" si="12"/>
        <v>0.6888888888861402</v>
      </c>
      <c r="D109" s="10">
        <v>1.9280499999999998</v>
      </c>
      <c r="E109" s="10">
        <v>-23.846877777777777</v>
      </c>
      <c r="F109" s="10">
        <v>1.9215388888888887</v>
      </c>
      <c r="G109" s="10">
        <v>-23.90105833333333</v>
      </c>
      <c r="H109" s="10">
        <v>1.968125</v>
      </c>
      <c r="I109" s="9">
        <v>-21.965841666666666</v>
      </c>
      <c r="J109" s="49">
        <f t="shared" si="10"/>
        <v>-5.35748432325655</v>
      </c>
      <c r="K109" s="50">
        <f t="shared" si="11"/>
        <v>-3.2508333333332473</v>
      </c>
      <c r="L109" s="50">
        <f t="shared" si="13"/>
        <v>6.26662234661147</v>
      </c>
      <c r="M109" s="49">
        <f t="shared" si="14"/>
        <v>38.332068935723335</v>
      </c>
      <c r="N109" s="50">
        <f t="shared" si="15"/>
        <v>116.11299999999993</v>
      </c>
      <c r="O109" s="50">
        <f t="shared" si="16"/>
        <v>122.27663831612738</v>
      </c>
      <c r="P109" s="49">
        <f t="shared" si="17"/>
        <v>32.988388395428046</v>
      </c>
      <c r="Q109" s="50">
        <f t="shared" si="18"/>
        <v>112.86216666666668</v>
      </c>
      <c r="R109" s="87">
        <f t="shared" si="19"/>
        <v>117.5844480942189</v>
      </c>
    </row>
    <row r="110" spans="1:18" ht="12.75">
      <c r="A110" s="2">
        <v>39783</v>
      </c>
      <c r="B110" s="17">
        <v>0.6895833333333333</v>
      </c>
      <c r="C110" s="17">
        <f t="shared" si="12"/>
        <v>0.6895833333328483</v>
      </c>
      <c r="D110" s="10">
        <v>1.9443555555555556</v>
      </c>
      <c r="E110" s="10">
        <v>-23.844275</v>
      </c>
      <c r="F110" s="10">
        <v>1.9381916666666668</v>
      </c>
      <c r="G110" s="10">
        <v>-23.90092222222222</v>
      </c>
      <c r="H110" s="10">
        <v>1.9848277777777779</v>
      </c>
      <c r="I110" s="9">
        <v>-21.965819444444445</v>
      </c>
      <c r="J110" s="49">
        <f t="shared" si="10"/>
        <v>-5.071787640293176</v>
      </c>
      <c r="K110" s="50">
        <f t="shared" si="11"/>
        <v>-3.3988333333332577</v>
      </c>
      <c r="L110" s="50">
        <f t="shared" si="13"/>
        <v>6.105333561404151</v>
      </c>
      <c r="M110" s="49">
        <f t="shared" si="14"/>
        <v>38.37325042491328</v>
      </c>
      <c r="N110" s="50">
        <f t="shared" si="15"/>
        <v>116.10616666666651</v>
      </c>
      <c r="O110" s="50">
        <f t="shared" si="16"/>
        <v>122.28306622832471</v>
      </c>
      <c r="P110" s="49">
        <f t="shared" si="17"/>
        <v>33.31603727411285</v>
      </c>
      <c r="Q110" s="50">
        <f t="shared" si="18"/>
        <v>112.70733333333325</v>
      </c>
      <c r="R110" s="87">
        <f t="shared" si="19"/>
        <v>117.52830011006357</v>
      </c>
    </row>
    <row r="111" spans="1:18" ht="12.75">
      <c r="A111" s="2">
        <v>39783</v>
      </c>
      <c r="B111" s="17">
        <v>0.6902777777777778</v>
      </c>
      <c r="C111" s="17">
        <f t="shared" si="12"/>
        <v>0.6902777777795563</v>
      </c>
      <c r="D111" s="10">
        <v>1.960661111111111</v>
      </c>
      <c r="E111" s="10">
        <v>-23.841666666666665</v>
      </c>
      <c r="F111" s="10">
        <v>1.9548444444444444</v>
      </c>
      <c r="G111" s="10">
        <v>-23.900783333333333</v>
      </c>
      <c r="H111" s="10">
        <v>2.0015305555555556</v>
      </c>
      <c r="I111" s="9">
        <v>-21.96579722222222</v>
      </c>
      <c r="J111" s="49">
        <f t="shared" si="10"/>
        <v>-4.786090458576741</v>
      </c>
      <c r="K111" s="50">
        <f t="shared" si="11"/>
        <v>-3.5470000000000823</v>
      </c>
      <c r="L111" s="50">
        <f t="shared" si="13"/>
        <v>5.957169703615962</v>
      </c>
      <c r="M111" s="49">
        <f t="shared" si="14"/>
        <v>38.414432825836016</v>
      </c>
      <c r="N111" s="50">
        <f t="shared" si="15"/>
        <v>116.0991666666667</v>
      </c>
      <c r="O111" s="50">
        <f t="shared" si="16"/>
        <v>122.28935010876917</v>
      </c>
      <c r="P111" s="49">
        <f t="shared" si="17"/>
        <v>33.6437006559234</v>
      </c>
      <c r="Q111" s="50">
        <f t="shared" si="18"/>
        <v>112.55216666666662</v>
      </c>
      <c r="R111" s="87">
        <f t="shared" si="19"/>
        <v>117.47292800976096</v>
      </c>
    </row>
    <row r="112" spans="1:18" ht="12.75">
      <c r="A112" s="2">
        <v>39783</v>
      </c>
      <c r="B112" s="17">
        <v>0.6909722222222222</v>
      </c>
      <c r="C112" s="17">
        <f t="shared" si="12"/>
        <v>0.6909722222189885</v>
      </c>
      <c r="D112" s="10">
        <v>1.976963888888889</v>
      </c>
      <c r="E112" s="10">
        <v>-23.839055555555554</v>
      </c>
      <c r="F112" s="10">
        <v>1.9715</v>
      </c>
      <c r="G112" s="10">
        <v>-23.900647222222222</v>
      </c>
      <c r="H112" s="10">
        <v>2.0182333333333333</v>
      </c>
      <c r="I112" s="9">
        <v>-21.965775</v>
      </c>
      <c r="J112" s="49">
        <f t="shared" si="10"/>
        <v>-4.4958213194241</v>
      </c>
      <c r="K112" s="50">
        <f t="shared" si="11"/>
        <v>-3.6955000000001093</v>
      </c>
      <c r="L112" s="50">
        <f t="shared" si="13"/>
        <v>5.819719029832029</v>
      </c>
      <c r="M112" s="49">
        <f t="shared" si="14"/>
        <v>38.45332886527217</v>
      </c>
      <c r="N112" s="50">
        <f t="shared" si="15"/>
        <v>116.09233333333329</v>
      </c>
      <c r="O112" s="50">
        <f t="shared" si="16"/>
        <v>122.29508722593292</v>
      </c>
      <c r="P112" s="49">
        <f t="shared" si="17"/>
        <v>33.97366456362143</v>
      </c>
      <c r="Q112" s="50">
        <f t="shared" si="18"/>
        <v>112.39683333333318</v>
      </c>
      <c r="R112" s="87">
        <f t="shared" si="19"/>
        <v>117.41915528244336</v>
      </c>
    </row>
    <row r="113" spans="1:18" ht="12.75">
      <c r="A113" s="2">
        <v>39783</v>
      </c>
      <c r="B113" s="17">
        <v>0.6916666666666668</v>
      </c>
      <c r="C113" s="17">
        <f t="shared" si="12"/>
        <v>0.6916666666656965</v>
      </c>
      <c r="D113" s="10">
        <v>1.9932694444444445</v>
      </c>
      <c r="E113" s="10">
        <v>-23.83643888888889</v>
      </c>
      <c r="F113" s="10">
        <v>1.9881527777777779</v>
      </c>
      <c r="G113" s="10">
        <v>-23.90050833333333</v>
      </c>
      <c r="H113" s="10">
        <v>2.034933333333333</v>
      </c>
      <c r="I113" s="9">
        <v>-21.965752777777777</v>
      </c>
      <c r="J113" s="49">
        <f t="shared" si="10"/>
        <v>-4.210122911233081</v>
      </c>
      <c r="K113" s="50">
        <f t="shared" si="11"/>
        <v>-3.844166666666524</v>
      </c>
      <c r="L113" s="50">
        <f t="shared" si="13"/>
        <v>5.701118512081619</v>
      </c>
      <c r="M113" s="49">
        <f t="shared" si="14"/>
        <v>38.49222581328765</v>
      </c>
      <c r="N113" s="50">
        <f t="shared" si="15"/>
        <v>116.08533333333327</v>
      </c>
      <c r="O113" s="50">
        <f t="shared" si="16"/>
        <v>122.30067891541822</v>
      </c>
      <c r="P113" s="49">
        <f t="shared" si="17"/>
        <v>34.29906961778977</v>
      </c>
      <c r="Q113" s="50">
        <f t="shared" si="18"/>
        <v>112.24116666666674</v>
      </c>
      <c r="R113" s="87">
        <f t="shared" si="19"/>
        <v>117.36484001326994</v>
      </c>
    </row>
    <row r="114" spans="1:18" ht="12.75">
      <c r="A114" s="2">
        <v>39783</v>
      </c>
      <c r="B114" s="17">
        <v>0.6923611111111111</v>
      </c>
      <c r="C114" s="17">
        <f t="shared" si="12"/>
        <v>0.6923611111124046</v>
      </c>
      <c r="D114" s="10">
        <v>2.0095722222222223</v>
      </c>
      <c r="E114" s="10">
        <v>-23.833816666666664</v>
      </c>
      <c r="F114" s="10">
        <v>2.0048083333333335</v>
      </c>
      <c r="G114" s="10">
        <v>-23.90037222222222</v>
      </c>
      <c r="H114" s="10">
        <v>2.0516361111111108</v>
      </c>
      <c r="I114" s="9">
        <v>-21.965730555555556</v>
      </c>
      <c r="J114" s="49">
        <f t="shared" si="10"/>
        <v>-3.919852548268387</v>
      </c>
      <c r="K114" s="50">
        <f t="shared" si="11"/>
        <v>-3.993333333333382</v>
      </c>
      <c r="L114" s="50">
        <f t="shared" si="13"/>
        <v>5.595708633522448</v>
      </c>
      <c r="M114" s="49">
        <f t="shared" si="14"/>
        <v>38.53112201673999</v>
      </c>
      <c r="N114" s="50">
        <f t="shared" si="15"/>
        <v>116.07849999999985</v>
      </c>
      <c r="O114" s="50">
        <f t="shared" si="16"/>
        <v>122.30644106554189</v>
      </c>
      <c r="P114" s="49">
        <f t="shared" si="17"/>
        <v>34.629062794129766</v>
      </c>
      <c r="Q114" s="50">
        <f t="shared" si="18"/>
        <v>112.08516666666647</v>
      </c>
      <c r="R114" s="87">
        <f t="shared" si="19"/>
        <v>117.3126445729282</v>
      </c>
    </row>
    <row r="115" spans="1:18" ht="12.75">
      <c r="A115" s="2">
        <v>39783</v>
      </c>
      <c r="B115" s="17">
        <v>0.6930555555555555</v>
      </c>
      <c r="C115" s="17">
        <f t="shared" si="12"/>
        <v>0.6930555555591127</v>
      </c>
      <c r="D115" s="10">
        <v>2.025875</v>
      </c>
      <c r="E115" s="10">
        <v>-23.831191666666665</v>
      </c>
      <c r="F115" s="10">
        <v>2.021461111111111</v>
      </c>
      <c r="G115" s="10">
        <v>-23.900233333333333</v>
      </c>
      <c r="H115" s="10">
        <v>2.068338888888889</v>
      </c>
      <c r="I115" s="9">
        <v>-21.965708333333332</v>
      </c>
      <c r="J115" s="49">
        <f t="shared" si="10"/>
        <v>-3.631867282859836</v>
      </c>
      <c r="K115" s="50">
        <f t="shared" si="11"/>
        <v>-4.142500000000027</v>
      </c>
      <c r="L115" s="50">
        <f t="shared" si="13"/>
        <v>5.509152948531009</v>
      </c>
      <c r="M115" s="49">
        <f t="shared" si="14"/>
        <v>38.57230476119517</v>
      </c>
      <c r="N115" s="50">
        <f t="shared" si="15"/>
        <v>116.07150000000004</v>
      </c>
      <c r="O115" s="50">
        <f t="shared" si="16"/>
        <v>122.31277859177482</v>
      </c>
      <c r="P115" s="49">
        <f t="shared" si="17"/>
        <v>34.95906996190648</v>
      </c>
      <c r="Q115" s="50">
        <f t="shared" si="18"/>
        <v>111.92900000000002</v>
      </c>
      <c r="R115" s="87">
        <f t="shared" si="19"/>
        <v>117.26140717900957</v>
      </c>
    </row>
    <row r="116" spans="1:18" ht="12.75">
      <c r="A116" s="2">
        <v>39783</v>
      </c>
      <c r="B116" s="17">
        <v>0.69375</v>
      </c>
      <c r="C116" s="17">
        <f t="shared" si="12"/>
        <v>0.6937499999985448</v>
      </c>
      <c r="D116" s="10">
        <v>2.042177777777778</v>
      </c>
      <c r="E116" s="10">
        <v>-23.828563888888887</v>
      </c>
      <c r="F116" s="10">
        <v>2.0381166666666664</v>
      </c>
      <c r="G116" s="10">
        <v>-23.90009444444444</v>
      </c>
      <c r="H116" s="10">
        <v>2.0850416666666667</v>
      </c>
      <c r="I116" s="9">
        <v>-21.96568611111111</v>
      </c>
      <c r="J116" s="49">
        <f t="shared" si="10"/>
        <v>-3.3415957654882535</v>
      </c>
      <c r="K116" s="50">
        <f t="shared" si="11"/>
        <v>-4.2918333333332725</v>
      </c>
      <c r="L116" s="50">
        <f t="shared" si="13"/>
        <v>5.439310215554875</v>
      </c>
      <c r="M116" s="49">
        <f t="shared" si="14"/>
        <v>38.6112019605936</v>
      </c>
      <c r="N116" s="50">
        <f t="shared" si="15"/>
        <v>116.06449999999981</v>
      </c>
      <c r="O116" s="50">
        <f t="shared" si="16"/>
        <v>122.3184085781519</v>
      </c>
      <c r="P116" s="49">
        <f t="shared" si="17"/>
        <v>35.28909113996899</v>
      </c>
      <c r="Q116" s="50">
        <f t="shared" si="18"/>
        <v>111.77266666666654</v>
      </c>
      <c r="R116" s="87">
        <f t="shared" si="19"/>
        <v>117.21112987793772</v>
      </c>
    </row>
    <row r="117" spans="1:18" ht="12.75">
      <c r="A117" s="2">
        <v>39783</v>
      </c>
      <c r="B117" s="17">
        <v>0.6944444444444445</v>
      </c>
      <c r="C117" s="17">
        <f t="shared" si="12"/>
        <v>0.6944444444452529</v>
      </c>
      <c r="D117" s="10">
        <v>2.058480555555555</v>
      </c>
      <c r="E117" s="10">
        <v>-23.825930555555555</v>
      </c>
      <c r="F117" s="10">
        <v>2.054769444444444</v>
      </c>
      <c r="G117" s="10">
        <v>-23.899958333333334</v>
      </c>
      <c r="H117" s="10">
        <v>2.1017444444444444</v>
      </c>
      <c r="I117" s="9">
        <v>-21.965663888888887</v>
      </c>
      <c r="J117" s="49">
        <f t="shared" si="10"/>
        <v>-3.0536091945366426</v>
      </c>
      <c r="K117" s="50">
        <f t="shared" si="11"/>
        <v>-4.441666666666748</v>
      </c>
      <c r="L117" s="50">
        <f t="shared" si="13"/>
        <v>5.39007716927478</v>
      </c>
      <c r="M117" s="49">
        <f t="shared" si="14"/>
        <v>38.65238404851121</v>
      </c>
      <c r="N117" s="50">
        <f t="shared" si="15"/>
        <v>116.05766666666682</v>
      </c>
      <c r="O117" s="50">
        <f t="shared" si="16"/>
        <v>122.32493116591053</v>
      </c>
      <c r="P117" s="49">
        <f t="shared" si="17"/>
        <v>35.619127109730286</v>
      </c>
      <c r="Q117" s="50">
        <f t="shared" si="18"/>
        <v>111.61600000000007</v>
      </c>
      <c r="R117" s="87">
        <f t="shared" si="19"/>
        <v>117.16165615105967</v>
      </c>
    </row>
    <row r="118" spans="1:18" ht="12.75">
      <c r="A118" s="2">
        <v>39783</v>
      </c>
      <c r="B118" s="17">
        <v>0.6951388888888889</v>
      </c>
      <c r="C118" s="17">
        <f t="shared" si="12"/>
        <v>0.695138888891961</v>
      </c>
      <c r="D118" s="10">
        <v>2.074780555555556</v>
      </c>
      <c r="E118" s="10">
        <v>-23.823291666666666</v>
      </c>
      <c r="F118" s="10">
        <v>2.071425</v>
      </c>
      <c r="G118" s="10">
        <v>-23.899819444444443</v>
      </c>
      <c r="H118" s="10">
        <v>2.118447222222222</v>
      </c>
      <c r="I118" s="9">
        <v>-21.96563888888889</v>
      </c>
      <c r="J118" s="49">
        <f t="shared" si="10"/>
        <v>-2.7610508004829035</v>
      </c>
      <c r="K118" s="50">
        <f t="shared" si="11"/>
        <v>-4.591666666666612</v>
      </c>
      <c r="L118" s="50">
        <f t="shared" si="13"/>
        <v>5.3578731135241116</v>
      </c>
      <c r="M118" s="49">
        <f t="shared" si="14"/>
        <v>38.69128141603588</v>
      </c>
      <c r="N118" s="50">
        <f t="shared" si="15"/>
        <v>116.05083333333319</v>
      </c>
      <c r="O118" s="50">
        <f t="shared" si="16"/>
        <v>122.33074501112122</v>
      </c>
      <c r="P118" s="49">
        <f t="shared" si="17"/>
        <v>35.95146489979273</v>
      </c>
      <c r="Q118" s="50">
        <f t="shared" si="18"/>
        <v>111.45916666666658</v>
      </c>
      <c r="R118" s="87">
        <f t="shared" si="19"/>
        <v>117.11384914888924</v>
      </c>
    </row>
    <row r="119" spans="1:18" ht="12.75">
      <c r="A119" s="2">
        <v>39783</v>
      </c>
      <c r="B119" s="17">
        <v>0.6958333333333333</v>
      </c>
      <c r="C119" s="17">
        <f t="shared" si="12"/>
        <v>0.6958333333313931</v>
      </c>
      <c r="D119" s="10">
        <v>2.0910833333333336</v>
      </c>
      <c r="E119" s="10">
        <v>-23.82065</v>
      </c>
      <c r="F119" s="10">
        <v>2.088077777777778</v>
      </c>
      <c r="G119" s="10">
        <v>-23.899683333333332</v>
      </c>
      <c r="H119" s="10">
        <v>2.13515</v>
      </c>
      <c r="I119" s="9">
        <v>-21.965616666666666</v>
      </c>
      <c r="J119" s="49">
        <f t="shared" si="10"/>
        <v>-2.4730630058185774</v>
      </c>
      <c r="K119" s="50">
        <f t="shared" si="11"/>
        <v>-4.741999999999891</v>
      </c>
      <c r="L119" s="50">
        <f t="shared" si="13"/>
        <v>5.348140296471978</v>
      </c>
      <c r="M119" s="49">
        <f t="shared" si="14"/>
        <v>38.73246367523039</v>
      </c>
      <c r="N119" s="50">
        <f t="shared" si="15"/>
        <v>116.04399999999998</v>
      </c>
      <c r="O119" s="50">
        <f t="shared" si="16"/>
        <v>122.33729471568773</v>
      </c>
      <c r="P119" s="49">
        <f t="shared" si="17"/>
        <v>36.281529842203376</v>
      </c>
      <c r="Q119" s="50">
        <f t="shared" si="18"/>
        <v>111.30200000000009</v>
      </c>
      <c r="R119" s="87">
        <f t="shared" si="19"/>
        <v>117.06615485139466</v>
      </c>
    </row>
    <row r="120" spans="1:18" ht="12.75">
      <c r="A120" s="2">
        <v>39783</v>
      </c>
      <c r="B120" s="17">
        <v>0.6965277777777777</v>
      </c>
      <c r="C120" s="17">
        <f t="shared" si="12"/>
        <v>0.6965277777781012</v>
      </c>
      <c r="D120" s="10">
        <v>2.1073833333333334</v>
      </c>
      <c r="E120" s="10">
        <v>-23.818002777777778</v>
      </c>
      <c r="F120" s="10">
        <v>2.1047333333333333</v>
      </c>
      <c r="G120" s="10">
        <v>-23.899544444444444</v>
      </c>
      <c r="H120" s="10">
        <v>2.15185</v>
      </c>
      <c r="I120" s="9">
        <v>-21.965594444444445</v>
      </c>
      <c r="J120" s="49">
        <f t="shared" si="10"/>
        <v>-2.180503365865681</v>
      </c>
      <c r="K120" s="50">
        <f t="shared" si="11"/>
        <v>-4.892499999999984</v>
      </c>
      <c r="L120" s="50">
        <f t="shared" si="13"/>
        <v>5.356412155403223</v>
      </c>
      <c r="M120" s="49">
        <f t="shared" si="14"/>
        <v>38.769075567938295</v>
      </c>
      <c r="N120" s="50">
        <f t="shared" si="15"/>
        <v>116.03699999999996</v>
      </c>
      <c r="O120" s="50">
        <f t="shared" si="16"/>
        <v>122.34225185679925</v>
      </c>
      <c r="P120" s="49">
        <f t="shared" si="17"/>
        <v>36.61160968164278</v>
      </c>
      <c r="Q120" s="50">
        <f t="shared" si="18"/>
        <v>111.14449999999998</v>
      </c>
      <c r="R120" s="87">
        <f t="shared" si="19"/>
        <v>117.01927124935857</v>
      </c>
    </row>
    <row r="121" spans="1:18" ht="12.75">
      <c r="A121" s="2">
        <v>39783</v>
      </c>
      <c r="B121" s="17">
        <v>0.6972222222222223</v>
      </c>
      <c r="C121" s="17">
        <f t="shared" si="12"/>
        <v>0.6972222222248092</v>
      </c>
      <c r="D121" s="10">
        <v>2.123683333333333</v>
      </c>
      <c r="E121" s="10">
        <v>-23.81535277777778</v>
      </c>
      <c r="F121" s="10">
        <v>2.121386111111111</v>
      </c>
      <c r="G121" s="10">
        <v>-23.899405555555553</v>
      </c>
      <c r="H121" s="10">
        <v>2.1685527777777778</v>
      </c>
      <c r="I121" s="9">
        <v>-21.96557222222222</v>
      </c>
      <c r="J121" s="49">
        <f t="shared" si="10"/>
        <v>-1.8902287427692286</v>
      </c>
      <c r="K121" s="50">
        <f t="shared" si="11"/>
        <v>-5.043166666666465</v>
      </c>
      <c r="L121" s="50">
        <f t="shared" si="13"/>
        <v>5.385767793710261</v>
      </c>
      <c r="M121" s="49">
        <f t="shared" si="14"/>
        <v>38.810258829776586</v>
      </c>
      <c r="N121" s="50">
        <f t="shared" si="15"/>
        <v>116.02999999999994</v>
      </c>
      <c r="O121" s="50">
        <f t="shared" si="16"/>
        <v>122.3486701620996</v>
      </c>
      <c r="P121" s="49">
        <f t="shared" si="17"/>
        <v>36.943990796065904</v>
      </c>
      <c r="Q121" s="50">
        <f t="shared" si="18"/>
        <v>110.98683333333348</v>
      </c>
      <c r="R121" s="87">
        <f t="shared" si="19"/>
        <v>116.97408101498787</v>
      </c>
    </row>
    <row r="122" spans="1:18" ht="12.75">
      <c r="A122" s="2">
        <v>39783</v>
      </c>
      <c r="B122" s="17">
        <v>0.6979166666666666</v>
      </c>
      <c r="C122" s="17">
        <f t="shared" si="12"/>
        <v>0.6979166666642413</v>
      </c>
      <c r="D122" s="10">
        <v>2.1399833333333333</v>
      </c>
      <c r="E122" s="10">
        <v>-23.812697222222223</v>
      </c>
      <c r="F122" s="10">
        <v>2.1380416666666666</v>
      </c>
      <c r="G122" s="10">
        <v>-23.899269444444442</v>
      </c>
      <c r="H122" s="10">
        <v>2.1852555555555555</v>
      </c>
      <c r="I122" s="9">
        <v>-21.96555</v>
      </c>
      <c r="J122" s="49">
        <f t="shared" si="10"/>
        <v>-1.597667813874482</v>
      </c>
      <c r="K122" s="50">
        <f t="shared" si="11"/>
        <v>-5.1943333333331765</v>
      </c>
      <c r="L122" s="50">
        <f t="shared" si="13"/>
        <v>5.434486288626241</v>
      </c>
      <c r="M122" s="49">
        <f t="shared" si="14"/>
        <v>38.8491556973157</v>
      </c>
      <c r="N122" s="50">
        <f t="shared" si="15"/>
        <v>116.02316666666653</v>
      </c>
      <c r="O122" s="50">
        <f t="shared" si="16"/>
        <v>122.3545344552271</v>
      </c>
      <c r="P122" s="49">
        <f t="shared" si="17"/>
        <v>37.276386966522644</v>
      </c>
      <c r="Q122" s="50">
        <f t="shared" si="18"/>
        <v>110.82883333333335</v>
      </c>
      <c r="R122" s="87">
        <f t="shared" si="19"/>
        <v>116.92971958961382</v>
      </c>
    </row>
    <row r="123" spans="1:18" ht="12.75">
      <c r="A123" s="2">
        <v>39783</v>
      </c>
      <c r="B123" s="17">
        <v>0.6986111111111111</v>
      </c>
      <c r="C123" s="17">
        <f t="shared" si="12"/>
        <v>0.6986111111109494</v>
      </c>
      <c r="D123" s="10">
        <v>2.156283333333333</v>
      </c>
      <c r="E123" s="10">
        <v>-23.810036111111113</v>
      </c>
      <c r="F123" s="10">
        <v>2.1546944444444445</v>
      </c>
      <c r="G123" s="10">
        <v>-23.899130555555555</v>
      </c>
      <c r="H123" s="10">
        <v>2.2019583333333337</v>
      </c>
      <c r="I123" s="9">
        <v>-21.965527777777776</v>
      </c>
      <c r="J123" s="49">
        <f t="shared" si="10"/>
        <v>-1.3073919473157662</v>
      </c>
      <c r="K123" s="50">
        <f t="shared" si="11"/>
        <v>-5.345666666666489</v>
      </c>
      <c r="L123" s="50">
        <f t="shared" si="13"/>
        <v>5.503219586298126</v>
      </c>
      <c r="M123" s="49">
        <f t="shared" si="14"/>
        <v>38.890339132135324</v>
      </c>
      <c r="N123" s="50">
        <f t="shared" si="15"/>
        <v>116.01616666666672</v>
      </c>
      <c r="O123" s="50">
        <f t="shared" si="16"/>
        <v>122.36097991533202</v>
      </c>
      <c r="P123" s="49">
        <f t="shared" si="17"/>
        <v>37.60879823295116</v>
      </c>
      <c r="Q123" s="50">
        <f t="shared" si="18"/>
        <v>110.67050000000023</v>
      </c>
      <c r="R123" s="87">
        <f t="shared" si="19"/>
        <v>116.88618940994219</v>
      </c>
    </row>
    <row r="124" spans="1:18" ht="12.75">
      <c r="A124" s="2">
        <v>39783</v>
      </c>
      <c r="B124" s="17">
        <v>0.6993055555555556</v>
      </c>
      <c r="C124" s="17">
        <f t="shared" si="12"/>
        <v>0.6993055555576575</v>
      </c>
      <c r="D124" s="10">
        <v>2.1725833333333333</v>
      </c>
      <c r="E124" s="10">
        <v>-23.807372222222224</v>
      </c>
      <c r="F124" s="10">
        <v>2.17135</v>
      </c>
      <c r="G124" s="10">
        <v>-23.898994444444444</v>
      </c>
      <c r="H124" s="10">
        <v>2.2186611111111114</v>
      </c>
      <c r="I124" s="9">
        <v>-21.965505555555556</v>
      </c>
      <c r="J124" s="49">
        <f t="shared" si="10"/>
        <v>-1.0148297826292867</v>
      </c>
      <c r="K124" s="50">
        <f t="shared" si="11"/>
        <v>-5.497333333333216</v>
      </c>
      <c r="L124" s="50">
        <f t="shared" si="13"/>
        <v>5.590219429100069</v>
      </c>
      <c r="M124" s="49">
        <f t="shared" si="14"/>
        <v>38.92923616608323</v>
      </c>
      <c r="N124" s="50">
        <f t="shared" si="15"/>
        <v>116.0093333333333</v>
      </c>
      <c r="O124" s="50">
        <f t="shared" si="16"/>
        <v>122.36686989916477</v>
      </c>
      <c r="P124" s="49">
        <f t="shared" si="17"/>
        <v>37.94122382369455</v>
      </c>
      <c r="Q124" s="50">
        <f t="shared" si="18"/>
        <v>110.51200000000009</v>
      </c>
      <c r="R124" s="87">
        <f t="shared" si="19"/>
        <v>116.84365027351596</v>
      </c>
    </row>
    <row r="125" spans="1:18" ht="12.75">
      <c r="A125" s="2">
        <v>39783</v>
      </c>
      <c r="B125" s="17">
        <v>0.7</v>
      </c>
      <c r="C125" s="17">
        <f t="shared" si="12"/>
        <v>0.6999999999970896</v>
      </c>
      <c r="D125" s="10">
        <v>2.188883333333333</v>
      </c>
      <c r="E125" s="10">
        <v>-23.804705555555557</v>
      </c>
      <c r="F125" s="10">
        <v>2.1880027777777777</v>
      </c>
      <c r="G125" s="10">
        <v>-23.898855555555556</v>
      </c>
      <c r="H125" s="10">
        <v>2.235363888888889</v>
      </c>
      <c r="I125" s="9">
        <v>-21.96548333333333</v>
      </c>
      <c r="J125" s="49">
        <f t="shared" si="10"/>
        <v>-0.7245526726285575</v>
      </c>
      <c r="K125" s="50">
        <f t="shared" si="11"/>
        <v>-5.648999999999944</v>
      </c>
      <c r="L125" s="50">
        <f t="shared" si="13"/>
        <v>5.695276777770555</v>
      </c>
      <c r="M125" s="49">
        <f t="shared" si="14"/>
        <v>38.970419773880636</v>
      </c>
      <c r="N125" s="50">
        <f t="shared" si="15"/>
        <v>116.0023333333335</v>
      </c>
      <c r="O125" s="50">
        <f t="shared" si="16"/>
        <v>122.37334250616138</v>
      </c>
      <c r="P125" s="49">
        <f t="shared" si="17"/>
        <v>38.27366375762968</v>
      </c>
      <c r="Q125" s="50">
        <f t="shared" si="18"/>
        <v>110.35333333333355</v>
      </c>
      <c r="R125" s="87">
        <f t="shared" si="19"/>
        <v>116.80210407013189</v>
      </c>
    </row>
    <row r="126" spans="1:18" ht="12.75">
      <c r="A126" s="2">
        <v>39783</v>
      </c>
      <c r="B126" s="17">
        <v>0.7006944444444444</v>
      </c>
      <c r="C126" s="17">
        <f t="shared" si="12"/>
        <v>0.7006944444437977</v>
      </c>
      <c r="D126" s="10">
        <v>2.2051805555555557</v>
      </c>
      <c r="E126" s="10">
        <v>-23.802033333333334</v>
      </c>
      <c r="F126" s="10">
        <v>2.2046583333333336</v>
      </c>
      <c r="G126" s="10">
        <v>-23.898716666666665</v>
      </c>
      <c r="H126" s="10">
        <v>2.252066666666667</v>
      </c>
      <c r="I126" s="9">
        <v>-21.96546111111111</v>
      </c>
      <c r="J126" s="49">
        <f t="shared" si="10"/>
        <v>-0.4297036238766565</v>
      </c>
      <c r="K126" s="50">
        <f t="shared" si="11"/>
        <v>-5.800999999999874</v>
      </c>
      <c r="L126" s="50">
        <f t="shared" si="13"/>
        <v>5.8168931745710495</v>
      </c>
      <c r="M126" s="49">
        <f t="shared" si="14"/>
        <v>39.009317812259226</v>
      </c>
      <c r="N126" s="50">
        <f t="shared" si="15"/>
        <v>115.99533333333326</v>
      </c>
      <c r="O126" s="50">
        <f t="shared" si="16"/>
        <v>122.3791004677226</v>
      </c>
      <c r="P126" s="49">
        <f t="shared" si="17"/>
        <v>38.608406242574915</v>
      </c>
      <c r="Q126" s="50">
        <f t="shared" si="18"/>
        <v>110.19433333333339</v>
      </c>
      <c r="R126" s="87">
        <f t="shared" si="19"/>
        <v>116.76215196445074</v>
      </c>
    </row>
    <row r="127" spans="1:18" ht="12.75">
      <c r="A127" s="2">
        <v>39783</v>
      </c>
      <c r="B127" s="17">
        <v>0.7013888888888888</v>
      </c>
      <c r="C127" s="17">
        <f t="shared" si="12"/>
        <v>0.7013888888905058</v>
      </c>
      <c r="D127" s="10">
        <v>2.221477777777778</v>
      </c>
      <c r="E127" s="10">
        <v>-23.799355555555557</v>
      </c>
      <c r="F127" s="10">
        <v>2.221311111111111</v>
      </c>
      <c r="G127" s="10">
        <v>-23.898580555555554</v>
      </c>
      <c r="H127" s="10">
        <v>2.268769444444444</v>
      </c>
      <c r="I127" s="9">
        <v>-21.965438888888887</v>
      </c>
      <c r="J127" s="49">
        <f t="shared" si="10"/>
        <v>-0.13713959878860355</v>
      </c>
      <c r="K127" s="50">
        <f t="shared" si="11"/>
        <v>-5.953499999999821</v>
      </c>
      <c r="L127" s="50">
        <f t="shared" si="13"/>
        <v>5.95507930422037</v>
      </c>
      <c r="M127" s="49">
        <f t="shared" si="14"/>
        <v>39.050500755006986</v>
      </c>
      <c r="N127" s="50">
        <f t="shared" si="15"/>
        <v>115.98850000000006</v>
      </c>
      <c r="O127" s="50">
        <f t="shared" si="16"/>
        <v>122.38575791923999</v>
      </c>
      <c r="P127" s="49">
        <f t="shared" si="17"/>
        <v>38.94316404933941</v>
      </c>
      <c r="Q127" s="50">
        <f t="shared" si="18"/>
        <v>110.03500000000024</v>
      </c>
      <c r="R127" s="87">
        <f t="shared" si="19"/>
        <v>116.72305364054615</v>
      </c>
    </row>
    <row r="128" spans="1:18" ht="12.75">
      <c r="A128" s="2">
        <v>39783</v>
      </c>
      <c r="B128" s="17">
        <v>0.7020833333333334</v>
      </c>
      <c r="C128" s="17">
        <f t="shared" si="12"/>
        <v>0.7020833333299379</v>
      </c>
      <c r="D128" s="10">
        <v>2.237775</v>
      </c>
      <c r="E128" s="10">
        <v>-23.796675</v>
      </c>
      <c r="F128" s="10">
        <v>2.237966666666667</v>
      </c>
      <c r="G128" s="10">
        <v>-23.898441666666667</v>
      </c>
      <c r="H128" s="10">
        <v>2.2854694444444443</v>
      </c>
      <c r="I128" s="9">
        <v>-21.965416666666666</v>
      </c>
      <c r="J128" s="49">
        <f t="shared" si="10"/>
        <v>0.1577107080075703</v>
      </c>
      <c r="K128" s="50">
        <f t="shared" si="11"/>
        <v>-6.10599999999998</v>
      </c>
      <c r="L128" s="50">
        <f t="shared" si="13"/>
        <v>6.108036400302474</v>
      </c>
      <c r="M128" s="49">
        <f t="shared" si="14"/>
        <v>39.087113299063695</v>
      </c>
      <c r="N128" s="50">
        <f t="shared" si="15"/>
        <v>115.98150000000004</v>
      </c>
      <c r="O128" s="50">
        <f t="shared" si="16"/>
        <v>122.39081161714654</v>
      </c>
      <c r="P128" s="49">
        <f t="shared" si="17"/>
        <v>39.27564892059995</v>
      </c>
      <c r="Q128" s="50">
        <f t="shared" si="18"/>
        <v>109.87550000000006</v>
      </c>
      <c r="R128" s="87">
        <f t="shared" si="19"/>
        <v>116.68419815203873</v>
      </c>
    </row>
    <row r="129" spans="1:18" ht="12.75">
      <c r="A129" s="2">
        <v>39783</v>
      </c>
      <c r="B129" s="17">
        <v>0.7027777777777778</v>
      </c>
      <c r="C129" s="17">
        <f t="shared" si="12"/>
        <v>0.702777777776646</v>
      </c>
      <c r="D129" s="10">
        <v>2.2540722222222223</v>
      </c>
      <c r="E129" s="10">
        <v>-23.793991666666667</v>
      </c>
      <c r="F129" s="10">
        <v>2.2546194444444443</v>
      </c>
      <c r="G129" s="10">
        <v>-23.898302777777776</v>
      </c>
      <c r="H129" s="10">
        <v>2.302172222222222</v>
      </c>
      <c r="I129" s="9">
        <v>-21.965394444444442</v>
      </c>
      <c r="J129" s="49">
        <f t="shared" si="10"/>
        <v>0.4502759833220588</v>
      </c>
      <c r="K129" s="50">
        <f t="shared" si="11"/>
        <v>-6.258666666666528</v>
      </c>
      <c r="L129" s="50">
        <f t="shared" si="13"/>
        <v>6.274843177769414</v>
      </c>
      <c r="M129" s="49">
        <f t="shared" si="14"/>
        <v>39.12829725123349</v>
      </c>
      <c r="N129" s="50">
        <f t="shared" si="15"/>
        <v>115.97450000000002</v>
      </c>
      <c r="O129" s="50">
        <f t="shared" si="16"/>
        <v>122.39733778163188</v>
      </c>
      <c r="P129" s="49">
        <f t="shared" si="17"/>
        <v>39.61043574350163</v>
      </c>
      <c r="Q129" s="50">
        <f t="shared" si="18"/>
        <v>109.71583333333349</v>
      </c>
      <c r="R129" s="87">
        <f t="shared" si="19"/>
        <v>116.6471204266007</v>
      </c>
    </row>
    <row r="130" spans="1:18" ht="12.75">
      <c r="A130" s="2">
        <v>39783</v>
      </c>
      <c r="B130" s="17">
        <v>0.7034722222222222</v>
      </c>
      <c r="C130" s="17">
        <f t="shared" si="12"/>
        <v>0.703472222223354</v>
      </c>
      <c r="D130" s="10">
        <v>2.2703694444444444</v>
      </c>
      <c r="E130" s="10">
        <v>-23.79130277777778</v>
      </c>
      <c r="F130" s="10">
        <v>2.271272222222222</v>
      </c>
      <c r="G130" s="10">
        <v>-23.898166666666665</v>
      </c>
      <c r="H130" s="10">
        <v>2.318875</v>
      </c>
      <c r="I130" s="9">
        <v>-21.96537222222222</v>
      </c>
      <c r="J130" s="49">
        <f t="shared" si="10"/>
        <v>0.742841871172616</v>
      </c>
      <c r="K130" s="50">
        <f t="shared" si="11"/>
        <v>-6.411833333333092</v>
      </c>
      <c r="L130" s="50">
        <f t="shared" si="13"/>
        <v>6.454720810384334</v>
      </c>
      <c r="M130" s="49">
        <f t="shared" si="14"/>
        <v>39.16948045011148</v>
      </c>
      <c r="N130" s="50">
        <f t="shared" si="15"/>
        <v>115.9676666666666</v>
      </c>
      <c r="O130" s="50">
        <f t="shared" si="16"/>
        <v>122.4040355169827</v>
      </c>
      <c r="P130" s="49">
        <f t="shared" si="17"/>
        <v>39.94523798027009</v>
      </c>
      <c r="Q130" s="50">
        <f t="shared" si="18"/>
        <v>109.55583333333351</v>
      </c>
      <c r="R130" s="87">
        <f t="shared" si="19"/>
        <v>116.61090281213659</v>
      </c>
    </row>
    <row r="131" spans="1:18" ht="12.75">
      <c r="A131" s="2">
        <v>39783</v>
      </c>
      <c r="B131" s="17">
        <v>0.7041666666666666</v>
      </c>
      <c r="C131" s="17">
        <f t="shared" si="12"/>
        <v>0.7041666666700621</v>
      </c>
      <c r="D131" s="10">
        <v>2.2866666666666666</v>
      </c>
      <c r="E131" s="10">
        <v>-23.788608333333336</v>
      </c>
      <c r="F131" s="10">
        <v>2.2879277777777776</v>
      </c>
      <c r="G131" s="10">
        <v>-23.898027777777777</v>
      </c>
      <c r="H131" s="10">
        <v>2.335577777777778</v>
      </c>
      <c r="I131" s="9">
        <v>-21.96534722222222</v>
      </c>
      <c r="J131" s="49">
        <f t="shared" si="10"/>
        <v>1.0376940669353527</v>
      </c>
      <c r="K131" s="50">
        <f t="shared" si="11"/>
        <v>-6.565166666666471</v>
      </c>
      <c r="L131" s="50">
        <f t="shared" si="13"/>
        <v>6.646670018713233</v>
      </c>
      <c r="M131" s="49">
        <f t="shared" si="14"/>
        <v>39.20837890795524</v>
      </c>
      <c r="N131" s="50">
        <f t="shared" si="15"/>
        <v>115.9608333333334</v>
      </c>
      <c r="O131" s="50">
        <f t="shared" si="16"/>
        <v>122.41001529266677</v>
      </c>
      <c r="P131" s="49">
        <f t="shared" si="17"/>
        <v>40.28005567098779</v>
      </c>
      <c r="Q131" s="50">
        <f t="shared" si="18"/>
        <v>109.39566666666693</v>
      </c>
      <c r="R131" s="87">
        <f t="shared" si="19"/>
        <v>116.57570403091022</v>
      </c>
    </row>
    <row r="132" spans="1:18" ht="12.75">
      <c r="A132" s="2">
        <v>39783</v>
      </c>
      <c r="B132" s="17">
        <v>0.7048611111111112</v>
      </c>
      <c r="C132" s="17">
        <f t="shared" si="12"/>
        <v>0.7048611111094942</v>
      </c>
      <c r="D132" s="10">
        <v>2.302961111111111</v>
      </c>
      <c r="E132" s="10">
        <v>-23.785911111111112</v>
      </c>
      <c r="F132" s="10">
        <v>2.3045805555555554</v>
      </c>
      <c r="G132" s="10">
        <v>-23.89788888888889</v>
      </c>
      <c r="H132" s="10">
        <v>2.3522805555555557</v>
      </c>
      <c r="I132" s="9">
        <v>-21.965325</v>
      </c>
      <c r="J132" s="49">
        <f t="shared" si="10"/>
        <v>1.3325468960917963</v>
      </c>
      <c r="K132" s="50">
        <f t="shared" si="11"/>
        <v>-6.718666666666664</v>
      </c>
      <c r="L132" s="50">
        <f t="shared" si="13"/>
        <v>6.849537430225608</v>
      </c>
      <c r="M132" s="49">
        <f t="shared" si="14"/>
        <v>39.24956312124532</v>
      </c>
      <c r="N132" s="50">
        <f t="shared" si="15"/>
        <v>115.95383333333338</v>
      </c>
      <c r="O132" s="50">
        <f t="shared" si="16"/>
        <v>122.41658249560423</v>
      </c>
      <c r="P132" s="49">
        <f t="shared" si="17"/>
        <v>40.61717563501132</v>
      </c>
      <c r="Q132" s="50">
        <f t="shared" si="18"/>
        <v>109.23516666666671</v>
      </c>
      <c r="R132" s="87">
        <f t="shared" si="19"/>
        <v>116.5421665890068</v>
      </c>
    </row>
    <row r="133" spans="1:18" ht="12.75">
      <c r="A133" s="2">
        <v>39783</v>
      </c>
      <c r="B133" s="17">
        <v>0.7055555555555556</v>
      </c>
      <c r="C133" s="17">
        <f t="shared" si="12"/>
        <v>0.7055555555562023</v>
      </c>
      <c r="D133" s="10">
        <v>2.3192555555555554</v>
      </c>
      <c r="E133" s="10">
        <v>-23.78320833333333</v>
      </c>
      <c r="F133" s="10">
        <v>2.321236111111111</v>
      </c>
      <c r="G133" s="10">
        <v>-23.89775277777778</v>
      </c>
      <c r="H133" s="10">
        <v>2.3689833333333334</v>
      </c>
      <c r="I133" s="9">
        <v>-21.965302777777776</v>
      </c>
      <c r="J133" s="49">
        <f t="shared" si="10"/>
        <v>1.629685998288415</v>
      </c>
      <c r="K133" s="50">
        <f t="shared" si="11"/>
        <v>-6.872666666666873</v>
      </c>
      <c r="L133" s="50">
        <f t="shared" si="13"/>
        <v>7.063244549364779</v>
      </c>
      <c r="M133" s="49">
        <f t="shared" si="14"/>
        <v>39.28846090404147</v>
      </c>
      <c r="N133" s="50">
        <f t="shared" si="15"/>
        <v>115.94700000000017</v>
      </c>
      <c r="O133" s="50">
        <f t="shared" si="16"/>
        <v>122.42258765933856</v>
      </c>
      <c r="P133" s="49">
        <f t="shared" si="17"/>
        <v>40.95431121412523</v>
      </c>
      <c r="Q133" s="50">
        <f t="shared" si="18"/>
        <v>109.0743333333333</v>
      </c>
      <c r="R133" s="87">
        <f t="shared" si="19"/>
        <v>116.50950947941772</v>
      </c>
    </row>
    <row r="134" spans="1:18" ht="12.75">
      <c r="A134" s="2">
        <v>39783</v>
      </c>
      <c r="B134" s="17">
        <v>0.70625</v>
      </c>
      <c r="C134" s="17">
        <f t="shared" si="12"/>
        <v>0.7062500000029104</v>
      </c>
      <c r="D134" s="10">
        <v>2.33555</v>
      </c>
      <c r="E134" s="10">
        <v>-23.780502777777777</v>
      </c>
      <c r="F134" s="10">
        <v>2.337888888888889</v>
      </c>
      <c r="G134" s="10">
        <v>-23.897613888888888</v>
      </c>
      <c r="H134" s="10">
        <v>2.385686111111111</v>
      </c>
      <c r="I134" s="9">
        <v>-21.965280555555555</v>
      </c>
      <c r="J134" s="49">
        <f t="shared" si="10"/>
        <v>1.9245400903372516</v>
      </c>
      <c r="K134" s="50">
        <f t="shared" si="11"/>
        <v>-7.026666666666657</v>
      </c>
      <c r="L134" s="50">
        <f t="shared" si="13"/>
        <v>7.28545805037402</v>
      </c>
      <c r="M134" s="49">
        <f t="shared" si="14"/>
        <v>39.329645290296675</v>
      </c>
      <c r="N134" s="50">
        <f t="shared" si="15"/>
        <v>115.93999999999994</v>
      </c>
      <c r="O134" s="50">
        <f t="shared" si="16"/>
        <v>122.42918197333732</v>
      </c>
      <c r="P134" s="49">
        <f t="shared" si="17"/>
        <v>41.29146156652187</v>
      </c>
      <c r="Q134" s="50">
        <f t="shared" si="18"/>
        <v>108.91333333333328</v>
      </c>
      <c r="R134" s="87">
        <f t="shared" si="19"/>
        <v>116.47789050320803</v>
      </c>
    </row>
    <row r="135" spans="1:18" ht="12.75">
      <c r="A135" s="2">
        <v>39783</v>
      </c>
      <c r="B135" s="17">
        <v>0.7069444444444444</v>
      </c>
      <c r="C135" s="17">
        <f t="shared" si="12"/>
        <v>0.7069444444423425</v>
      </c>
      <c r="D135" s="10">
        <v>2.3518444444444446</v>
      </c>
      <c r="E135" s="10">
        <v>-23.777794444444442</v>
      </c>
      <c r="F135" s="10">
        <v>2.3545444444444446</v>
      </c>
      <c r="G135" s="10">
        <v>-23.897475</v>
      </c>
      <c r="H135" s="10">
        <v>2.402386111111111</v>
      </c>
      <c r="I135" s="9">
        <v>-21.96525833333333</v>
      </c>
      <c r="J135" s="49">
        <f t="shared" si="10"/>
        <v>2.221680495285257</v>
      </c>
      <c r="K135" s="50">
        <f t="shared" si="11"/>
        <v>-7.180833333333467</v>
      </c>
      <c r="L135" s="50">
        <f t="shared" si="13"/>
        <v>7.516663593925431</v>
      </c>
      <c r="M135" s="49">
        <f t="shared" si="14"/>
        <v>39.36625840565718</v>
      </c>
      <c r="N135" s="50">
        <f t="shared" si="15"/>
        <v>115.93300000000013</v>
      </c>
      <c r="O135" s="50">
        <f t="shared" si="16"/>
        <v>122.4343203103648</v>
      </c>
      <c r="P135" s="49">
        <f t="shared" si="17"/>
        <v>41.62633892122849</v>
      </c>
      <c r="Q135" s="50">
        <f t="shared" si="18"/>
        <v>108.75216666666667</v>
      </c>
      <c r="R135" s="87">
        <f t="shared" si="19"/>
        <v>116.44649349241662</v>
      </c>
    </row>
    <row r="136" spans="1:18" ht="12.75">
      <c r="A136" s="2">
        <v>39783</v>
      </c>
      <c r="B136" s="17">
        <v>0.7076388888888889</v>
      </c>
      <c r="C136" s="17">
        <f t="shared" si="12"/>
        <v>0.7076388888890506</v>
      </c>
      <c r="D136" s="10">
        <v>2.368138888888889</v>
      </c>
      <c r="E136" s="10">
        <v>-23.775080555555554</v>
      </c>
      <c r="F136" s="10">
        <v>2.3711972222222224</v>
      </c>
      <c r="G136" s="10">
        <v>-23.89733611111111</v>
      </c>
      <c r="H136" s="10">
        <v>2.4190888888888886</v>
      </c>
      <c r="I136" s="9">
        <v>-21.96523611111111</v>
      </c>
      <c r="J136" s="49">
        <f t="shared" si="10"/>
        <v>2.516535856539479</v>
      </c>
      <c r="K136" s="50">
        <f t="shared" si="11"/>
        <v>-7.335333333333267</v>
      </c>
      <c r="L136" s="50">
        <f t="shared" si="13"/>
        <v>7.755002761337937</v>
      </c>
      <c r="M136" s="49">
        <f t="shared" si="14"/>
        <v>39.40744296329961</v>
      </c>
      <c r="N136" s="50">
        <f t="shared" si="15"/>
        <v>115.9259999999999</v>
      </c>
      <c r="O136" s="50">
        <f t="shared" si="16"/>
        <v>122.44094101609024</v>
      </c>
      <c r="P136" s="49">
        <f t="shared" si="17"/>
        <v>41.963519725791855</v>
      </c>
      <c r="Q136" s="50">
        <f t="shared" si="18"/>
        <v>108.59066666666664</v>
      </c>
      <c r="R136" s="87">
        <f t="shared" si="19"/>
        <v>116.41679378374937</v>
      </c>
    </row>
    <row r="137" spans="1:18" ht="12.75">
      <c r="A137" s="2">
        <v>39783</v>
      </c>
      <c r="B137" s="17">
        <v>0.7083333333333334</v>
      </c>
      <c r="C137" s="17">
        <f t="shared" si="12"/>
        <v>0.7083333333357587</v>
      </c>
      <c r="D137" s="10">
        <v>2.3844305555555554</v>
      </c>
      <c r="E137" s="10">
        <v>-23.77236111111111</v>
      </c>
      <c r="F137" s="10">
        <v>2.387852777777778</v>
      </c>
      <c r="G137" s="10">
        <v>-23.897199999999998</v>
      </c>
      <c r="H137" s="10">
        <v>2.435791666666667</v>
      </c>
      <c r="I137" s="9">
        <v>-21.96521388888889</v>
      </c>
      <c r="J137" s="49">
        <f t="shared" si="10"/>
        <v>2.8159631595343106</v>
      </c>
      <c r="K137" s="50">
        <f t="shared" si="11"/>
        <v>-7.490333333333297</v>
      </c>
      <c r="L137" s="50">
        <f t="shared" si="13"/>
        <v>8.002171077919938</v>
      </c>
      <c r="M137" s="49">
        <f t="shared" si="14"/>
        <v>39.446341077305334</v>
      </c>
      <c r="N137" s="50">
        <f t="shared" si="15"/>
        <v>115.91916666666648</v>
      </c>
      <c r="O137" s="50">
        <f t="shared" si="16"/>
        <v>122.4469967989477</v>
      </c>
      <c r="P137" s="49">
        <f t="shared" si="17"/>
        <v>42.30300416369416</v>
      </c>
      <c r="Q137" s="50">
        <f t="shared" si="18"/>
        <v>108.42883333333319</v>
      </c>
      <c r="R137" s="87">
        <f t="shared" si="19"/>
        <v>116.3888141502493</v>
      </c>
    </row>
    <row r="138" spans="1:18" ht="12.75">
      <c r="A138" s="2">
        <v>39783</v>
      </c>
      <c r="B138" s="17">
        <v>0.7090277777777777</v>
      </c>
      <c r="C138" s="17">
        <f t="shared" si="12"/>
        <v>0.7090277777751908</v>
      </c>
      <c r="D138" s="10">
        <v>2.400725</v>
      </c>
      <c r="E138" s="10">
        <v>-23.76963888888889</v>
      </c>
      <c r="F138" s="10">
        <v>2.4045055555555557</v>
      </c>
      <c r="G138" s="10">
        <v>-23.89706111111111</v>
      </c>
      <c r="H138" s="10">
        <v>2.4524944444444445</v>
      </c>
      <c r="I138" s="9">
        <v>-21.965191666666666</v>
      </c>
      <c r="J138" s="49">
        <f t="shared" si="10"/>
        <v>3.1108197860942366</v>
      </c>
      <c r="K138" s="50">
        <f t="shared" si="11"/>
        <v>-7.645333333333326</v>
      </c>
      <c r="L138" s="50">
        <f t="shared" si="13"/>
        <v>8.253988218996504</v>
      </c>
      <c r="M138" s="49">
        <f t="shared" si="14"/>
        <v>39.48752580790764</v>
      </c>
      <c r="N138" s="50">
        <f t="shared" si="15"/>
        <v>115.91216666666668</v>
      </c>
      <c r="O138" s="50">
        <f t="shared" si="16"/>
        <v>122.45364459987006</v>
      </c>
      <c r="P138" s="49">
        <f t="shared" si="17"/>
        <v>42.64021564150193</v>
      </c>
      <c r="Q138" s="50">
        <f t="shared" si="18"/>
        <v>108.26683333333335</v>
      </c>
      <c r="R138" s="87">
        <f t="shared" si="19"/>
        <v>116.36105529764487</v>
      </c>
    </row>
    <row r="139" spans="1:18" ht="12.75">
      <c r="A139" s="2">
        <v>39783</v>
      </c>
      <c r="B139" s="17">
        <v>0.7097222222222223</v>
      </c>
      <c r="C139" s="17">
        <f t="shared" si="12"/>
        <v>0.7097222222218988</v>
      </c>
      <c r="D139" s="10">
        <v>2.4170166666666666</v>
      </c>
      <c r="E139" s="10">
        <v>-23.766913888888887</v>
      </c>
      <c r="F139" s="10">
        <v>2.421161111111111</v>
      </c>
      <c r="G139" s="10">
        <v>-23.896922222222223</v>
      </c>
      <c r="H139" s="10">
        <v>2.4691972222222223</v>
      </c>
      <c r="I139" s="9">
        <v>-21.965169444444445</v>
      </c>
      <c r="J139" s="49">
        <f t="shared" si="10"/>
        <v>3.410248424596484</v>
      </c>
      <c r="K139" s="50">
        <f t="shared" si="11"/>
        <v>-7.80050000000017</v>
      </c>
      <c r="L139" s="50">
        <f t="shared" si="13"/>
        <v>8.51337738899583</v>
      </c>
      <c r="M139" s="49">
        <f t="shared" si="14"/>
        <v>39.5264249373634</v>
      </c>
      <c r="N139" s="50">
        <f t="shared" si="15"/>
        <v>115.90516666666666</v>
      </c>
      <c r="O139" s="50">
        <f t="shared" si="16"/>
        <v>122.4595685455277</v>
      </c>
      <c r="P139" s="49">
        <f t="shared" si="17"/>
        <v>42.97972999729033</v>
      </c>
      <c r="Q139" s="50">
        <f t="shared" si="18"/>
        <v>108.10466666666649</v>
      </c>
      <c r="R139" s="87">
        <f t="shared" si="19"/>
        <v>116.33518876827875</v>
      </c>
    </row>
    <row r="140" spans="1:18" ht="12.75">
      <c r="A140" s="2">
        <v>39783</v>
      </c>
      <c r="B140" s="17">
        <v>0.7104166666666667</v>
      </c>
      <c r="C140" s="17">
        <f t="shared" si="12"/>
        <v>0.7104166666686069</v>
      </c>
      <c r="D140" s="10">
        <v>2.433308333333333</v>
      </c>
      <c r="E140" s="10">
        <v>-23.76418333333333</v>
      </c>
      <c r="F140" s="10">
        <v>2.437813888888889</v>
      </c>
      <c r="G140" s="10">
        <v>-23.896786111111112</v>
      </c>
      <c r="H140" s="10">
        <v>2.4859</v>
      </c>
      <c r="I140" s="9">
        <v>-21.96514722222222</v>
      </c>
      <c r="J140" s="49">
        <f t="shared" si="10"/>
        <v>3.7073919348853996</v>
      </c>
      <c r="K140" s="50">
        <f t="shared" si="11"/>
        <v>-7.956166666666817</v>
      </c>
      <c r="L140" s="50">
        <f t="shared" si="13"/>
        <v>8.777547663592234</v>
      </c>
      <c r="M140" s="49">
        <f t="shared" si="14"/>
        <v>39.567608991860745</v>
      </c>
      <c r="N140" s="50">
        <f t="shared" si="15"/>
        <v>115.89833333333345</v>
      </c>
      <c r="O140" s="50">
        <f t="shared" si="16"/>
        <v>122.46640090562494</v>
      </c>
      <c r="P140" s="49">
        <f t="shared" si="17"/>
        <v>43.31926028930443</v>
      </c>
      <c r="Q140" s="50">
        <f t="shared" si="18"/>
        <v>107.94216666666664</v>
      </c>
      <c r="R140" s="87">
        <f t="shared" si="19"/>
        <v>116.31023023237013</v>
      </c>
    </row>
    <row r="141" spans="1:18" ht="12.75">
      <c r="A141" s="2">
        <v>39783</v>
      </c>
      <c r="B141" s="17">
        <v>0.7111111111111111</v>
      </c>
      <c r="C141" s="17">
        <f t="shared" si="12"/>
        <v>0.711111111108039</v>
      </c>
      <c r="D141" s="10">
        <v>2.4496</v>
      </c>
      <c r="E141" s="10">
        <v>-23.761447222222223</v>
      </c>
      <c r="F141" s="10">
        <v>2.454469444444445</v>
      </c>
      <c r="G141" s="10">
        <v>-23.89664722222222</v>
      </c>
      <c r="H141" s="10">
        <v>2.5026027777777777</v>
      </c>
      <c r="I141" s="9">
        <v>-21.965125</v>
      </c>
      <c r="J141" s="49">
        <f t="shared" si="10"/>
        <v>4.0068218508391205</v>
      </c>
      <c r="K141" s="50">
        <f t="shared" si="11"/>
        <v>-8.111999999999853</v>
      </c>
      <c r="L141" s="50">
        <f t="shared" si="13"/>
        <v>9.047605503356092</v>
      </c>
      <c r="M141" s="49">
        <f t="shared" si="14"/>
        <v>39.606508289411046</v>
      </c>
      <c r="N141" s="50">
        <f t="shared" si="15"/>
        <v>115.89133333333322</v>
      </c>
      <c r="O141" s="50">
        <f t="shared" si="16"/>
        <v>122.47235051495068</v>
      </c>
      <c r="P141" s="49">
        <f t="shared" si="17"/>
        <v>43.65880655801018</v>
      </c>
      <c r="Q141" s="50">
        <f t="shared" si="18"/>
        <v>107.77933333333337</v>
      </c>
      <c r="R141" s="87">
        <f t="shared" si="19"/>
        <v>116.28618182676537</v>
      </c>
    </row>
    <row r="142" spans="1:18" ht="12.75">
      <c r="A142" s="2">
        <v>39783</v>
      </c>
      <c r="B142" s="17">
        <v>0.7118055555555555</v>
      </c>
      <c r="C142" s="17">
        <f t="shared" si="12"/>
        <v>0.7118055555547471</v>
      </c>
      <c r="D142" s="10">
        <v>2.465891666666667</v>
      </c>
      <c r="E142" s="10">
        <v>-23.75871111111111</v>
      </c>
      <c r="F142" s="10">
        <v>2.471122222222222</v>
      </c>
      <c r="G142" s="10">
        <v>-23.896508333333333</v>
      </c>
      <c r="H142" s="10">
        <v>2.5193055555555555</v>
      </c>
      <c r="I142" s="9">
        <v>-21.9651</v>
      </c>
      <c r="J142" s="49">
        <f t="shared" si="10"/>
        <v>4.30396671334545</v>
      </c>
      <c r="K142" s="50">
        <f t="shared" si="11"/>
        <v>-8.267833333333314</v>
      </c>
      <c r="L142" s="50">
        <f t="shared" si="13"/>
        <v>9.321008394876763</v>
      </c>
      <c r="M142" s="49">
        <f t="shared" si="14"/>
        <v>39.647693366804134</v>
      </c>
      <c r="N142" s="50">
        <f t="shared" si="15"/>
        <v>115.88450000000002</v>
      </c>
      <c r="O142" s="50">
        <f t="shared" si="16"/>
        <v>122.47921019323292</v>
      </c>
      <c r="P142" s="49">
        <f t="shared" si="17"/>
        <v>43.998366965906634</v>
      </c>
      <c r="Q142" s="50">
        <f t="shared" si="18"/>
        <v>107.6166666666667</v>
      </c>
      <c r="R142" s="87">
        <f t="shared" si="19"/>
        <v>116.26350777484325</v>
      </c>
    </row>
    <row r="143" spans="1:18" ht="12.75">
      <c r="A143" s="2">
        <v>39783</v>
      </c>
      <c r="B143" s="17">
        <v>0.7125</v>
      </c>
      <c r="C143" s="17">
        <f t="shared" si="12"/>
        <v>0.7125000000014552</v>
      </c>
      <c r="D143" s="10">
        <v>2.482180555555556</v>
      </c>
      <c r="E143" s="10">
        <v>-23.755966666666666</v>
      </c>
      <c r="F143" s="10">
        <v>2.4877777777777776</v>
      </c>
      <c r="G143" s="10">
        <v>-23.896369444444446</v>
      </c>
      <c r="H143" s="10">
        <v>2.5360055555555556</v>
      </c>
      <c r="I143" s="9">
        <v>-21.965077777777775</v>
      </c>
      <c r="J143" s="49">
        <f t="shared" si="10"/>
        <v>4.605683612224106</v>
      </c>
      <c r="K143" s="50">
        <f t="shared" si="11"/>
        <v>-8.424166666666792</v>
      </c>
      <c r="L143" s="50">
        <f t="shared" si="13"/>
        <v>9.600984614282517</v>
      </c>
      <c r="M143" s="49">
        <f t="shared" si="14"/>
        <v>39.68430713421398</v>
      </c>
      <c r="N143" s="50">
        <f t="shared" si="15"/>
        <v>115.87750000000021</v>
      </c>
      <c r="O143" s="50">
        <f t="shared" si="16"/>
        <v>122.48444488575957</v>
      </c>
      <c r="P143" s="49">
        <f t="shared" si="17"/>
        <v>44.33794434896931</v>
      </c>
      <c r="Q143" s="50">
        <f t="shared" si="18"/>
        <v>107.45333333333342</v>
      </c>
      <c r="R143" s="87">
        <f t="shared" si="19"/>
        <v>116.24143905482572</v>
      </c>
    </row>
    <row r="144" spans="1:18" ht="12.75">
      <c r="A144" s="2">
        <v>39783</v>
      </c>
      <c r="B144" s="17">
        <v>0.7131944444444445</v>
      </c>
      <c r="C144" s="17">
        <f t="shared" si="12"/>
        <v>0.7131944444408873</v>
      </c>
      <c r="D144" s="10">
        <v>2.4984694444444444</v>
      </c>
      <c r="E144" s="10">
        <v>-23.753222222222224</v>
      </c>
      <c r="F144" s="10">
        <v>2.5044305555555555</v>
      </c>
      <c r="G144" s="10">
        <v>-23.89623333333333</v>
      </c>
      <c r="H144" s="10">
        <v>2.5527083333333334</v>
      </c>
      <c r="I144" s="9">
        <v>-21.965055555555555</v>
      </c>
      <c r="J144" s="49">
        <f t="shared" si="10"/>
        <v>4.905115352282828</v>
      </c>
      <c r="K144" s="50">
        <f t="shared" si="11"/>
        <v>-8.580666666666446</v>
      </c>
      <c r="L144" s="50">
        <f t="shared" si="13"/>
        <v>9.883723845982411</v>
      </c>
      <c r="M144" s="49">
        <f t="shared" si="14"/>
        <v>39.725491529672</v>
      </c>
      <c r="N144" s="50">
        <f t="shared" si="15"/>
        <v>115.87066666666658</v>
      </c>
      <c r="O144" s="50">
        <f t="shared" si="16"/>
        <v>122.49133059548255</v>
      </c>
      <c r="P144" s="49">
        <f t="shared" si="17"/>
        <v>44.679824131390156</v>
      </c>
      <c r="Q144" s="50">
        <f t="shared" si="18"/>
        <v>107.29000000000013</v>
      </c>
      <c r="R144" s="87">
        <f t="shared" si="19"/>
        <v>116.22147299192169</v>
      </c>
    </row>
    <row r="145" spans="1:18" ht="12.75">
      <c r="A145" s="2">
        <v>39783</v>
      </c>
      <c r="B145" s="17">
        <v>0.7138888888888889</v>
      </c>
      <c r="C145" s="17">
        <f t="shared" si="12"/>
        <v>0.7138888888875954</v>
      </c>
      <c r="D145" s="10">
        <v>2.514761111111111</v>
      </c>
      <c r="E145" s="10">
        <v>-23.750469444444445</v>
      </c>
      <c r="F145" s="10">
        <v>2.5210833333333333</v>
      </c>
      <c r="G145" s="10">
        <v>-23.896094444444444</v>
      </c>
      <c r="H145" s="10">
        <v>2.569411111111111</v>
      </c>
      <c r="I145" s="9">
        <v>-21.965033333333334</v>
      </c>
      <c r="J145" s="49">
        <f aca="true" t="shared" si="20" ref="J145:J208">15*(F145-D145)*COS(RADIANS(G145))*60</f>
        <v>5.2022621304944</v>
      </c>
      <c r="K145" s="50">
        <f aca="true" t="shared" si="21" ref="K145:K208">(G145-E145)*60</f>
        <v>-8.73749999999994</v>
      </c>
      <c r="L145" s="50">
        <f t="shared" si="13"/>
        <v>10.16894475962846</v>
      </c>
      <c r="M145" s="49">
        <f t="shared" si="14"/>
        <v>39.76667686570292</v>
      </c>
      <c r="N145" s="50">
        <f t="shared" si="15"/>
        <v>115.86366666666656</v>
      </c>
      <c r="O145" s="50">
        <f t="shared" si="16"/>
        <v>122.49807281090447</v>
      </c>
      <c r="P145" s="49">
        <f t="shared" si="17"/>
        <v>45.01943279609876</v>
      </c>
      <c r="Q145" s="50">
        <f t="shared" si="18"/>
        <v>107.12616666666662</v>
      </c>
      <c r="R145" s="87">
        <f t="shared" si="19"/>
        <v>116.20139807238503</v>
      </c>
    </row>
    <row r="146" spans="1:18" ht="12.75">
      <c r="A146" s="2">
        <v>39783</v>
      </c>
      <c r="B146" s="17">
        <v>0.7145833333333332</v>
      </c>
      <c r="C146" s="17">
        <f aca="true" t="shared" si="22" ref="C146:C209">B146+A146-$A$17</f>
        <v>0.7145833333343035</v>
      </c>
      <c r="D146" s="10">
        <v>2.53105</v>
      </c>
      <c r="E146" s="10">
        <v>-23.74771666666667</v>
      </c>
      <c r="F146" s="10">
        <v>2.5377388888888888</v>
      </c>
      <c r="G146" s="10">
        <v>-23.895955555555556</v>
      </c>
      <c r="H146" s="10">
        <v>2.586113888888889</v>
      </c>
      <c r="I146" s="9">
        <v>-21.96501111111111</v>
      </c>
      <c r="J146" s="49">
        <f t="shared" si="20"/>
        <v>5.503980959693192</v>
      </c>
      <c r="K146" s="50">
        <f t="shared" si="21"/>
        <v>-8.894333333333222</v>
      </c>
      <c r="L146" s="50">
        <f aca="true" t="shared" si="23" ref="L146:L209">SQRT(J146^2+K146^2)</f>
        <v>10.459587556357452</v>
      </c>
      <c r="M146" s="49">
        <f aca="true" t="shared" si="24" ref="M146:M209">15*(H146-F146)*COS(RADIANS(G146))*60</f>
        <v>39.80557658349631</v>
      </c>
      <c r="N146" s="50">
        <f aca="true" t="shared" si="25" ref="N146:N209">(I146-G146)*60</f>
        <v>115.85666666666675</v>
      </c>
      <c r="O146" s="50">
        <f aca="true" t="shared" si="26" ref="O146:O209">SQRT(M146^2+N146^2)</f>
        <v>122.50408621044329</v>
      </c>
      <c r="P146" s="49">
        <f aca="true" t="shared" si="27" ref="P146:P209">15*(H146-D146)*COS(RADIANS(E146))*60</f>
        <v>45.36134399496021</v>
      </c>
      <c r="Q146" s="50">
        <f aca="true" t="shared" si="28" ref="Q146:Q209">(I146-E146)*60</f>
        <v>106.96233333333353</v>
      </c>
      <c r="R146" s="87">
        <f aca="true" t="shared" si="29" ref="R146:R209">SQRT(P146^2+Q146^2)</f>
        <v>116.18344237084847</v>
      </c>
    </row>
    <row r="147" spans="1:18" ht="12.75">
      <c r="A147" s="2">
        <v>39783</v>
      </c>
      <c r="B147" s="17">
        <v>0.7152777777777778</v>
      </c>
      <c r="C147" s="17">
        <f t="shared" si="22"/>
        <v>0.7152777777810115</v>
      </c>
      <c r="D147" s="10">
        <v>2.547336111111111</v>
      </c>
      <c r="E147" s="10">
        <v>-23.744958333333333</v>
      </c>
      <c r="F147" s="10">
        <v>2.5543916666666666</v>
      </c>
      <c r="G147" s="10">
        <v>-23.895816666666665</v>
      </c>
      <c r="H147" s="10">
        <v>2.6028166666666666</v>
      </c>
      <c r="I147" s="9">
        <v>-21.96498888888889</v>
      </c>
      <c r="J147" s="49">
        <f t="shared" si="20"/>
        <v>5.805700436936761</v>
      </c>
      <c r="K147" s="50">
        <f t="shared" si="21"/>
        <v>-9.051499999999919</v>
      </c>
      <c r="L147" s="50">
        <f t="shared" si="23"/>
        <v>10.753409218171056</v>
      </c>
      <c r="M147" s="49">
        <f t="shared" si="24"/>
        <v>39.846762093353504</v>
      </c>
      <c r="N147" s="50">
        <f t="shared" si="25"/>
        <v>115.84966666666652</v>
      </c>
      <c r="O147" s="50">
        <f t="shared" si="26"/>
        <v>122.51085550310249</v>
      </c>
      <c r="P147" s="49">
        <f t="shared" si="27"/>
        <v>45.70555982027649</v>
      </c>
      <c r="Q147" s="50">
        <f t="shared" si="28"/>
        <v>106.7981666666666</v>
      </c>
      <c r="R147" s="87">
        <f t="shared" si="29"/>
        <v>116.16732157472673</v>
      </c>
    </row>
    <row r="148" spans="1:18" ht="12.75">
      <c r="A148" s="2">
        <v>39783</v>
      </c>
      <c r="B148" s="17">
        <v>0.7159722222222222</v>
      </c>
      <c r="C148" s="17">
        <f t="shared" si="22"/>
        <v>0.7159722222204437</v>
      </c>
      <c r="D148" s="10">
        <v>2.563625</v>
      </c>
      <c r="E148" s="10">
        <v>-23.742194444444447</v>
      </c>
      <c r="F148" s="10">
        <v>2.571047222222222</v>
      </c>
      <c r="G148" s="10">
        <v>-23.895680555555554</v>
      </c>
      <c r="H148" s="10">
        <v>2.6195194444444443</v>
      </c>
      <c r="I148" s="9">
        <v>-21.964966666666665</v>
      </c>
      <c r="J148" s="49">
        <f t="shared" si="20"/>
        <v>6.1074204310340425</v>
      </c>
      <c r="K148" s="50">
        <f t="shared" si="21"/>
        <v>-9.20916666666642</v>
      </c>
      <c r="L148" s="50">
        <f t="shared" si="23"/>
        <v>11.050309272407354</v>
      </c>
      <c r="M148" s="49">
        <f t="shared" si="24"/>
        <v>39.885661123333584</v>
      </c>
      <c r="N148" s="50">
        <f t="shared" si="25"/>
        <v>115.84283333333332</v>
      </c>
      <c r="O148" s="50">
        <f t="shared" si="26"/>
        <v>122.51705186601515</v>
      </c>
      <c r="P148" s="49">
        <f t="shared" si="27"/>
        <v>46.04750362665439</v>
      </c>
      <c r="Q148" s="50">
        <f t="shared" si="28"/>
        <v>106.6336666666669</v>
      </c>
      <c r="R148" s="87">
        <f t="shared" si="29"/>
        <v>116.15124388926954</v>
      </c>
    </row>
    <row r="149" spans="1:18" ht="12.75">
      <c r="A149" s="2">
        <v>39783</v>
      </c>
      <c r="B149" s="17">
        <v>0.7166666666666667</v>
      </c>
      <c r="C149" s="17">
        <f t="shared" si="22"/>
        <v>0.7166666666671517</v>
      </c>
      <c r="D149" s="10">
        <v>2.579911111111111</v>
      </c>
      <c r="E149" s="10">
        <v>-23.739430555555558</v>
      </c>
      <c r="F149" s="10">
        <v>2.5877000000000003</v>
      </c>
      <c r="G149" s="10">
        <v>-23.895541666666666</v>
      </c>
      <c r="H149" s="10">
        <v>2.636222222222222</v>
      </c>
      <c r="I149" s="9">
        <v>-21.964944444444445</v>
      </c>
      <c r="J149" s="49">
        <f t="shared" si="20"/>
        <v>6.409141197870904</v>
      </c>
      <c r="K149" s="50">
        <f t="shared" si="21"/>
        <v>-9.366666666666532</v>
      </c>
      <c r="L149" s="50">
        <f t="shared" si="23"/>
        <v>11.349516964994061</v>
      </c>
      <c r="M149" s="49">
        <f t="shared" si="24"/>
        <v>39.92684680613479</v>
      </c>
      <c r="N149" s="50">
        <f t="shared" si="25"/>
        <v>115.8358333333333</v>
      </c>
      <c r="O149" s="50">
        <f t="shared" si="26"/>
        <v>122.52384820886228</v>
      </c>
      <c r="P149" s="49">
        <f t="shared" si="27"/>
        <v>46.391750259716886</v>
      </c>
      <c r="Q149" s="50">
        <f t="shared" si="28"/>
        <v>106.46916666666677</v>
      </c>
      <c r="R149" s="87">
        <f t="shared" si="29"/>
        <v>116.13732364255002</v>
      </c>
    </row>
    <row r="150" spans="1:18" ht="12.75">
      <c r="A150" s="2">
        <v>39783</v>
      </c>
      <c r="B150" s="17">
        <v>0.717361111111111</v>
      </c>
      <c r="C150" s="17">
        <f t="shared" si="22"/>
        <v>0.7173611111138598</v>
      </c>
      <c r="D150" s="10">
        <v>2.5962</v>
      </c>
      <c r="E150" s="10">
        <v>-23.736658333333335</v>
      </c>
      <c r="F150" s="10">
        <v>2.6043555555555558</v>
      </c>
      <c r="G150" s="10">
        <v>-23.89540277777778</v>
      </c>
      <c r="H150" s="10">
        <v>2.652922222222222</v>
      </c>
      <c r="I150" s="9">
        <v>-21.96492222222222</v>
      </c>
      <c r="J150" s="49">
        <f t="shared" si="20"/>
        <v>6.710862612735562</v>
      </c>
      <c r="K150" s="50">
        <f t="shared" si="21"/>
        <v>-9.524666666666661</v>
      </c>
      <c r="L150" s="50">
        <f t="shared" si="23"/>
        <v>11.651392711522643</v>
      </c>
      <c r="M150" s="49">
        <f t="shared" si="24"/>
        <v>39.963461144777256</v>
      </c>
      <c r="N150" s="50">
        <f t="shared" si="25"/>
        <v>115.82883333333349</v>
      </c>
      <c r="O150" s="50">
        <f t="shared" si="26"/>
        <v>122.52916737671593</v>
      </c>
      <c r="P150" s="49">
        <f t="shared" si="27"/>
        <v>46.73143731267</v>
      </c>
      <c r="Q150" s="50">
        <f t="shared" si="28"/>
        <v>106.30416666666683</v>
      </c>
      <c r="R150" s="87">
        <f t="shared" si="29"/>
        <v>116.12236254917691</v>
      </c>
    </row>
    <row r="151" spans="1:18" ht="12.75">
      <c r="A151" s="2">
        <v>39783</v>
      </c>
      <c r="B151" s="17">
        <v>0.7180555555555556</v>
      </c>
      <c r="C151" s="17">
        <f t="shared" si="22"/>
        <v>0.7180555555532919</v>
      </c>
      <c r="D151" s="10">
        <v>2.612486111111111</v>
      </c>
      <c r="E151" s="10">
        <v>-23.73388611111111</v>
      </c>
      <c r="F151" s="10">
        <v>2.621008333333333</v>
      </c>
      <c r="G151" s="10">
        <v>-23.895263888888888</v>
      </c>
      <c r="H151" s="10">
        <v>2.669625</v>
      </c>
      <c r="I151" s="9">
        <v>-21.9649</v>
      </c>
      <c r="J151" s="49">
        <f t="shared" si="20"/>
        <v>7.0125846756234305</v>
      </c>
      <c r="K151" s="50">
        <f t="shared" si="21"/>
        <v>-9.682666666666577</v>
      </c>
      <c r="L151" s="50">
        <f t="shared" si="23"/>
        <v>11.95534933034433</v>
      </c>
      <c r="M151" s="49">
        <f t="shared" si="24"/>
        <v>40.00464699894501</v>
      </c>
      <c r="N151" s="50">
        <f t="shared" si="25"/>
        <v>115.82183333333326</v>
      </c>
      <c r="O151" s="50">
        <f t="shared" si="26"/>
        <v>122.53599005273767</v>
      </c>
      <c r="P151" s="49">
        <f t="shared" si="27"/>
        <v>47.07571579227645</v>
      </c>
      <c r="Q151" s="50">
        <f t="shared" si="28"/>
        <v>106.13916666666668</v>
      </c>
      <c r="R151" s="87">
        <f t="shared" si="29"/>
        <v>116.11048926797973</v>
      </c>
    </row>
    <row r="152" spans="1:18" ht="12.75">
      <c r="A152" s="2">
        <v>39783</v>
      </c>
      <c r="B152" s="17">
        <v>0.71875</v>
      </c>
      <c r="C152" s="17">
        <f t="shared" si="22"/>
        <v>0.71875</v>
      </c>
      <c r="D152" s="10">
        <v>2.628772222222222</v>
      </c>
      <c r="E152" s="10">
        <v>-23.73110833333333</v>
      </c>
      <c r="F152" s="10">
        <v>2.637663888888889</v>
      </c>
      <c r="G152" s="10">
        <v>-23.895125</v>
      </c>
      <c r="H152" s="10">
        <v>2.686327777777778</v>
      </c>
      <c r="I152" s="9">
        <v>-21.964875</v>
      </c>
      <c r="J152" s="49">
        <f t="shared" si="20"/>
        <v>7.316593107588043</v>
      </c>
      <c r="K152" s="50">
        <f t="shared" si="21"/>
        <v>-9.841000000000122</v>
      </c>
      <c r="L152" s="50">
        <f t="shared" si="23"/>
        <v>12.262863275027053</v>
      </c>
      <c r="M152" s="49">
        <f t="shared" si="24"/>
        <v>40.04354722019091</v>
      </c>
      <c r="N152" s="50">
        <f t="shared" si="25"/>
        <v>115.81500000000005</v>
      </c>
      <c r="O152" s="50">
        <f t="shared" si="26"/>
        <v>122.54223720405822</v>
      </c>
      <c r="P152" s="49">
        <f t="shared" si="27"/>
        <v>47.420010788676834</v>
      </c>
      <c r="Q152" s="50">
        <f t="shared" si="28"/>
        <v>105.97399999999993</v>
      </c>
      <c r="R152" s="87">
        <f t="shared" si="29"/>
        <v>116.09972480242239</v>
      </c>
    </row>
    <row r="153" spans="1:18" ht="12.75">
      <c r="A153" s="2">
        <v>39783</v>
      </c>
      <c r="B153" s="17">
        <v>0.7194444444444444</v>
      </c>
      <c r="C153" s="17">
        <f t="shared" si="22"/>
        <v>0.7194444444467081</v>
      </c>
      <c r="D153" s="10">
        <v>2.6450555555555555</v>
      </c>
      <c r="E153" s="10">
        <v>-23.728324999999998</v>
      </c>
      <c r="F153" s="10">
        <v>2.6543166666666664</v>
      </c>
      <c r="G153" s="10">
        <v>-23.89498888888889</v>
      </c>
      <c r="H153" s="10">
        <v>2.703030555555556</v>
      </c>
      <c r="I153" s="9">
        <v>-21.96485277777778</v>
      </c>
      <c r="J153" s="49">
        <f t="shared" si="20"/>
        <v>7.620602028791758</v>
      </c>
      <c r="K153" s="50">
        <f t="shared" si="21"/>
        <v>-9.99983333333347</v>
      </c>
      <c r="L153" s="50">
        <f t="shared" si="23"/>
        <v>12.572598855275396</v>
      </c>
      <c r="M153" s="49">
        <f t="shared" si="24"/>
        <v>40.08473238720003</v>
      </c>
      <c r="N153" s="50">
        <f t="shared" si="25"/>
        <v>115.80816666666664</v>
      </c>
      <c r="O153" s="50">
        <f t="shared" si="26"/>
        <v>122.54924413168725</v>
      </c>
      <c r="P153" s="49">
        <f t="shared" si="27"/>
        <v>47.76661100211513</v>
      </c>
      <c r="Q153" s="50">
        <f t="shared" si="28"/>
        <v>105.80833333333317</v>
      </c>
      <c r="R153" s="87">
        <f t="shared" si="29"/>
        <v>116.09070819581181</v>
      </c>
    </row>
    <row r="154" spans="1:18" ht="12.75">
      <c r="A154" s="2">
        <v>39783</v>
      </c>
      <c r="B154" s="17">
        <v>0.720138888888889</v>
      </c>
      <c r="C154" s="17">
        <f t="shared" si="22"/>
        <v>0.7201388888861402</v>
      </c>
      <c r="D154" s="10">
        <v>2.6613416666666665</v>
      </c>
      <c r="E154" s="10">
        <v>-23.725538888888888</v>
      </c>
      <c r="F154" s="10">
        <v>2.670972222222222</v>
      </c>
      <c r="G154" s="10">
        <v>-23.894849999999998</v>
      </c>
      <c r="H154" s="10">
        <v>2.7197333333333336</v>
      </c>
      <c r="I154" s="9">
        <v>-21.964830555555555</v>
      </c>
      <c r="J154" s="49">
        <f t="shared" si="20"/>
        <v>7.924611760066103</v>
      </c>
      <c r="K154" s="50">
        <f t="shared" si="21"/>
        <v>-10.158666666666605</v>
      </c>
      <c r="L154" s="50">
        <f t="shared" si="23"/>
        <v>12.884020334981669</v>
      </c>
      <c r="M154" s="49">
        <f t="shared" si="24"/>
        <v>40.123632776522875</v>
      </c>
      <c r="N154" s="50">
        <f t="shared" si="25"/>
        <v>115.80116666666662</v>
      </c>
      <c r="O154" s="50">
        <f t="shared" si="26"/>
        <v>122.55535936280535</v>
      </c>
      <c r="P154" s="49">
        <f t="shared" si="27"/>
        <v>48.11093817835606</v>
      </c>
      <c r="Q154" s="50">
        <f t="shared" si="28"/>
        <v>105.64250000000001</v>
      </c>
      <c r="R154" s="87">
        <f t="shared" si="29"/>
        <v>116.08186843194592</v>
      </c>
    </row>
    <row r="155" spans="1:18" ht="12.75">
      <c r="A155" s="2">
        <v>39783</v>
      </c>
      <c r="B155" s="17">
        <v>0.7208333333333333</v>
      </c>
      <c r="C155" s="17">
        <f t="shared" si="22"/>
        <v>0.7208333333328483</v>
      </c>
      <c r="D155" s="10">
        <v>2.677625</v>
      </c>
      <c r="E155" s="10">
        <v>-23.722749999999998</v>
      </c>
      <c r="F155" s="10">
        <v>2.687625</v>
      </c>
      <c r="G155" s="10">
        <v>-23.89471111111111</v>
      </c>
      <c r="H155" s="10">
        <v>2.7364361111111113</v>
      </c>
      <c r="I155" s="9">
        <v>-21.964808333333334</v>
      </c>
      <c r="J155" s="49">
        <f t="shared" si="20"/>
        <v>8.228622144252236</v>
      </c>
      <c r="K155" s="50">
        <f t="shared" si="21"/>
        <v>-10.317666666666767</v>
      </c>
      <c r="L155" s="50">
        <f t="shared" si="23"/>
        <v>13.197138623100265</v>
      </c>
      <c r="M155" s="49">
        <f t="shared" si="24"/>
        <v>40.16481897744362</v>
      </c>
      <c r="N155" s="50">
        <f t="shared" si="25"/>
        <v>115.7941666666666</v>
      </c>
      <c r="O155" s="50">
        <f t="shared" si="26"/>
        <v>122.56223609872079</v>
      </c>
      <c r="P155" s="49">
        <f t="shared" si="27"/>
        <v>48.45756970443521</v>
      </c>
      <c r="Q155" s="50">
        <f t="shared" si="28"/>
        <v>105.47649999999983</v>
      </c>
      <c r="R155" s="87">
        <f t="shared" si="29"/>
        <v>116.0750968722842</v>
      </c>
    </row>
    <row r="156" spans="1:18" ht="12.75">
      <c r="A156" s="2">
        <v>39783</v>
      </c>
      <c r="B156" s="17">
        <v>0.7215277777777778</v>
      </c>
      <c r="C156" s="17">
        <f t="shared" si="22"/>
        <v>0.7215277777795563</v>
      </c>
      <c r="D156" s="10">
        <v>2.6939083333333333</v>
      </c>
      <c r="E156" s="10">
        <v>-23.719955555555554</v>
      </c>
      <c r="F156" s="10">
        <v>2.7042805555555556</v>
      </c>
      <c r="G156" s="10">
        <v>-23.894572222222223</v>
      </c>
      <c r="H156" s="10">
        <v>2.753138888888889</v>
      </c>
      <c r="I156" s="9">
        <v>-21.96478611111111</v>
      </c>
      <c r="J156" s="49">
        <f t="shared" si="20"/>
        <v>8.534918912172012</v>
      </c>
      <c r="K156" s="50">
        <f t="shared" si="21"/>
        <v>-10.477000000000132</v>
      </c>
      <c r="L156" s="50">
        <f t="shared" si="23"/>
        <v>13.513414440375692</v>
      </c>
      <c r="M156" s="49">
        <f t="shared" si="24"/>
        <v>40.203719535670544</v>
      </c>
      <c r="N156" s="50">
        <f t="shared" si="25"/>
        <v>115.78716666666679</v>
      </c>
      <c r="O156" s="50">
        <f t="shared" si="26"/>
        <v>122.5683769542427</v>
      </c>
      <c r="P156" s="49">
        <f t="shared" si="27"/>
        <v>48.804217979836615</v>
      </c>
      <c r="Q156" s="50">
        <f t="shared" si="28"/>
        <v>105.31016666666666</v>
      </c>
      <c r="R156" s="87">
        <f t="shared" si="29"/>
        <v>116.06930212586151</v>
      </c>
    </row>
    <row r="157" spans="1:18" ht="12.75">
      <c r="A157" s="2">
        <v>39783</v>
      </c>
      <c r="B157" s="17">
        <v>0.7222222222222222</v>
      </c>
      <c r="C157" s="17">
        <f t="shared" si="22"/>
        <v>0.7222222222189885</v>
      </c>
      <c r="D157" s="10">
        <v>2.7101916666666668</v>
      </c>
      <c r="E157" s="10">
        <v>-23.71715833333333</v>
      </c>
      <c r="F157" s="10">
        <v>2.7209333333333334</v>
      </c>
      <c r="G157" s="10">
        <v>-23.894433333333332</v>
      </c>
      <c r="H157" s="10">
        <v>2.7698416666666668</v>
      </c>
      <c r="I157" s="9">
        <v>-21.96476388888889</v>
      </c>
      <c r="J157" s="49">
        <f t="shared" si="20"/>
        <v>8.838930604619243</v>
      </c>
      <c r="K157" s="50">
        <f t="shared" si="21"/>
        <v>-10.636500000000098</v>
      </c>
      <c r="L157" s="50">
        <f t="shared" si="23"/>
        <v>13.829744266734536</v>
      </c>
      <c r="M157" s="49">
        <f t="shared" si="24"/>
        <v>40.244905910403745</v>
      </c>
      <c r="N157" s="50">
        <f t="shared" si="25"/>
        <v>115.78016666666656</v>
      </c>
      <c r="O157" s="50">
        <f t="shared" si="26"/>
        <v>122.57528072616573</v>
      </c>
      <c r="P157" s="49">
        <f t="shared" si="27"/>
        <v>49.15088199870502</v>
      </c>
      <c r="Q157" s="50">
        <f t="shared" si="28"/>
        <v>105.14366666666646</v>
      </c>
      <c r="R157" s="87">
        <f t="shared" si="29"/>
        <v>116.06463648054773</v>
      </c>
    </row>
    <row r="158" spans="1:18" ht="12.75">
      <c r="A158" s="2">
        <v>39783</v>
      </c>
      <c r="B158" s="17">
        <v>0.7229166666666668</v>
      </c>
      <c r="C158" s="17">
        <f t="shared" si="22"/>
        <v>0.7229166666656965</v>
      </c>
      <c r="D158" s="10">
        <v>2.726475</v>
      </c>
      <c r="E158" s="10">
        <v>-23.714358333333333</v>
      </c>
      <c r="F158" s="10">
        <v>2.7375861111111113</v>
      </c>
      <c r="G158" s="10">
        <v>-23.89429722222222</v>
      </c>
      <c r="H158" s="10">
        <v>2.7865416666666665</v>
      </c>
      <c r="I158" s="9">
        <v>-21.964741666666665</v>
      </c>
      <c r="J158" s="49">
        <f t="shared" si="20"/>
        <v>9.142942753587755</v>
      </c>
      <c r="K158" s="50">
        <f t="shared" si="21"/>
        <v>-10.796333333333266</v>
      </c>
      <c r="L158" s="50">
        <f t="shared" si="23"/>
        <v>14.14758691932394</v>
      </c>
      <c r="M158" s="49">
        <f t="shared" si="24"/>
        <v>40.283805772307495</v>
      </c>
      <c r="N158" s="50">
        <f t="shared" si="25"/>
        <v>115.77333333333335</v>
      </c>
      <c r="O158" s="50">
        <f t="shared" si="26"/>
        <v>122.581604323863</v>
      </c>
      <c r="P158" s="49">
        <f t="shared" si="27"/>
        <v>49.495272875712935</v>
      </c>
      <c r="Q158" s="50">
        <f t="shared" si="28"/>
        <v>104.97700000000009</v>
      </c>
      <c r="R158" s="87">
        <f t="shared" si="29"/>
        <v>116.06012478901314</v>
      </c>
    </row>
    <row r="159" spans="1:18" ht="12.75">
      <c r="A159" s="2">
        <v>39783</v>
      </c>
      <c r="B159" s="17">
        <v>0.7236111111111111</v>
      </c>
      <c r="C159" s="17">
        <f t="shared" si="22"/>
        <v>0.7236111111124046</v>
      </c>
      <c r="D159" s="10">
        <v>2.7427555555555556</v>
      </c>
      <c r="E159" s="10">
        <v>-23.711552777777776</v>
      </c>
      <c r="F159" s="10">
        <v>2.7542416666666667</v>
      </c>
      <c r="G159" s="10">
        <v>-23.894158333333333</v>
      </c>
      <c r="H159" s="10">
        <v>2.803244444444444</v>
      </c>
      <c r="I159" s="9">
        <v>-21.964719444444444</v>
      </c>
      <c r="J159" s="49">
        <f t="shared" si="20"/>
        <v>9.451527221578129</v>
      </c>
      <c r="K159" s="50">
        <f t="shared" si="21"/>
        <v>-10.956333333333461</v>
      </c>
      <c r="L159" s="50">
        <f t="shared" si="23"/>
        <v>14.46971343639349</v>
      </c>
      <c r="M159" s="49">
        <f t="shared" si="24"/>
        <v>40.3227065818281</v>
      </c>
      <c r="N159" s="50">
        <f t="shared" si="25"/>
        <v>115.76633333333334</v>
      </c>
      <c r="O159" s="50">
        <f t="shared" si="26"/>
        <v>122.58778323931242</v>
      </c>
      <c r="P159" s="49">
        <f t="shared" si="27"/>
        <v>49.844258405245874</v>
      </c>
      <c r="Q159" s="50">
        <f t="shared" si="28"/>
        <v>104.80999999999987</v>
      </c>
      <c r="R159" s="87">
        <f t="shared" si="29"/>
        <v>116.05854641502667</v>
      </c>
    </row>
    <row r="160" spans="1:18" ht="12.75">
      <c r="A160" s="2">
        <v>39783</v>
      </c>
      <c r="B160" s="17">
        <v>0.7243055555555555</v>
      </c>
      <c r="C160" s="17">
        <f t="shared" si="22"/>
        <v>0.7243055555591127</v>
      </c>
      <c r="D160" s="10">
        <v>2.759038888888889</v>
      </c>
      <c r="E160" s="10">
        <v>-23.708744444444445</v>
      </c>
      <c r="F160" s="10">
        <v>2.7708944444444445</v>
      </c>
      <c r="G160" s="10">
        <v>-23.894019444444442</v>
      </c>
      <c r="H160" s="10">
        <v>2.819947222222222</v>
      </c>
      <c r="I160" s="9">
        <v>-21.96469722222222</v>
      </c>
      <c r="J160" s="49">
        <f t="shared" si="20"/>
        <v>9.755540871076336</v>
      </c>
      <c r="K160" s="50">
        <f t="shared" si="21"/>
        <v>-11.116499999999832</v>
      </c>
      <c r="L160" s="50">
        <f t="shared" si="23"/>
        <v>14.790103107728395</v>
      </c>
      <c r="M160" s="49">
        <f t="shared" si="24"/>
        <v>40.36389321516784</v>
      </c>
      <c r="N160" s="50">
        <f t="shared" si="25"/>
        <v>115.75933333333332</v>
      </c>
      <c r="O160" s="50">
        <f t="shared" si="26"/>
        <v>122.59472716745711</v>
      </c>
      <c r="P160" s="49">
        <f t="shared" si="27"/>
        <v>50.19097084589604</v>
      </c>
      <c r="Q160" s="50">
        <f t="shared" si="28"/>
        <v>104.64283333333348</v>
      </c>
      <c r="R160" s="87">
        <f t="shared" si="29"/>
        <v>116.05712439347012</v>
      </c>
    </row>
    <row r="161" spans="1:18" ht="12.75">
      <c r="A161" s="2">
        <v>39783</v>
      </c>
      <c r="B161" s="17">
        <v>0.725</v>
      </c>
      <c r="C161" s="17">
        <f t="shared" si="22"/>
        <v>0.7249999999985448</v>
      </c>
      <c r="D161" s="10">
        <v>2.7753194444444444</v>
      </c>
      <c r="E161" s="10">
        <v>-23.705933333333334</v>
      </c>
      <c r="F161" s="10">
        <v>2.78755</v>
      </c>
      <c r="G161" s="10">
        <v>-23.893880555555555</v>
      </c>
      <c r="H161" s="10">
        <v>2.83665</v>
      </c>
      <c r="I161" s="9">
        <v>-21.964675</v>
      </c>
      <c r="J161" s="49">
        <f t="shared" si="20"/>
        <v>10.064126659558603</v>
      </c>
      <c r="K161" s="50">
        <f t="shared" si="21"/>
        <v>-11.27683333333323</v>
      </c>
      <c r="L161" s="50">
        <f t="shared" si="23"/>
        <v>15.114682115327918</v>
      </c>
      <c r="M161" s="49">
        <f t="shared" si="24"/>
        <v>40.40279419358593</v>
      </c>
      <c r="N161" s="50">
        <f t="shared" si="25"/>
        <v>115.7523333333333</v>
      </c>
      <c r="O161" s="50">
        <f t="shared" si="26"/>
        <v>122.60093168797847</v>
      </c>
      <c r="P161" s="49">
        <f t="shared" si="27"/>
        <v>50.53998817389344</v>
      </c>
      <c r="Q161" s="50">
        <f t="shared" si="28"/>
        <v>104.47550000000007</v>
      </c>
      <c r="R161" s="87">
        <f t="shared" si="29"/>
        <v>116.0578325873239</v>
      </c>
    </row>
    <row r="162" spans="1:18" ht="12.75">
      <c r="A162" s="2">
        <v>39783</v>
      </c>
      <c r="B162" s="17">
        <v>0.7256944444444445</v>
      </c>
      <c r="C162" s="17">
        <f t="shared" si="22"/>
        <v>0.7256944444452529</v>
      </c>
      <c r="D162" s="10">
        <v>2.7916</v>
      </c>
      <c r="E162" s="10">
        <v>-23.703116666666666</v>
      </c>
      <c r="F162" s="10">
        <v>2.804202777777778</v>
      </c>
      <c r="G162" s="10">
        <v>-23.893741666666667</v>
      </c>
      <c r="H162" s="10">
        <v>2.853352777777778</v>
      </c>
      <c r="I162" s="9">
        <v>-21.96465</v>
      </c>
      <c r="J162" s="49">
        <f t="shared" si="20"/>
        <v>10.370427365226499</v>
      </c>
      <c r="K162" s="50">
        <f t="shared" si="21"/>
        <v>-11.437500000000043</v>
      </c>
      <c r="L162" s="50">
        <f t="shared" si="23"/>
        <v>15.438982155162936</v>
      </c>
      <c r="M162" s="49">
        <f t="shared" si="24"/>
        <v>40.44398100073069</v>
      </c>
      <c r="N162" s="50">
        <f t="shared" si="25"/>
        <v>115.74550000000009</v>
      </c>
      <c r="O162" s="50">
        <f t="shared" si="26"/>
        <v>122.60805996930824</v>
      </c>
      <c r="P162" s="49">
        <f t="shared" si="27"/>
        <v>50.88902253793499</v>
      </c>
      <c r="Q162" s="50">
        <f t="shared" si="28"/>
        <v>104.30800000000005</v>
      </c>
      <c r="R162" s="87">
        <f t="shared" si="29"/>
        <v>116.05968929333933</v>
      </c>
    </row>
    <row r="163" spans="1:18" ht="12.75">
      <c r="A163" s="2">
        <v>39783</v>
      </c>
      <c r="B163" s="17">
        <v>0.7263888888888889</v>
      </c>
      <c r="C163" s="17">
        <f t="shared" si="22"/>
        <v>0.726388888891961</v>
      </c>
      <c r="D163" s="10">
        <v>2.8078805555555553</v>
      </c>
      <c r="E163" s="10">
        <v>-23.700294444444445</v>
      </c>
      <c r="F163" s="10">
        <v>2.8208583333333332</v>
      </c>
      <c r="G163" s="10">
        <v>-23.893602777777776</v>
      </c>
      <c r="H163" s="10">
        <v>2.8700555555555556</v>
      </c>
      <c r="I163" s="9">
        <v>-21.96462777777778</v>
      </c>
      <c r="J163" s="49">
        <f t="shared" si="20"/>
        <v>10.679014476633624</v>
      </c>
      <c r="K163" s="50">
        <f t="shared" si="21"/>
        <v>-11.598499999999845</v>
      </c>
      <c r="L163" s="50">
        <f t="shared" si="23"/>
        <v>15.765993544402678</v>
      </c>
      <c r="M163" s="49">
        <f t="shared" si="24"/>
        <v>40.482882148042734</v>
      </c>
      <c r="N163" s="50">
        <f t="shared" si="25"/>
        <v>115.73849999999986</v>
      </c>
      <c r="O163" s="50">
        <f t="shared" si="26"/>
        <v>122.61429006956034</v>
      </c>
      <c r="P163" s="49">
        <f t="shared" si="27"/>
        <v>51.23807397920886</v>
      </c>
      <c r="Q163" s="50">
        <f t="shared" si="28"/>
        <v>104.14000000000001</v>
      </c>
      <c r="R163" s="87">
        <f t="shared" si="29"/>
        <v>116.06239625778404</v>
      </c>
    </row>
    <row r="164" spans="1:18" ht="12.75">
      <c r="A164" s="2">
        <v>39783</v>
      </c>
      <c r="B164" s="17">
        <v>0.7270833333333333</v>
      </c>
      <c r="C164" s="17">
        <f t="shared" si="22"/>
        <v>0.7270833333313931</v>
      </c>
      <c r="D164" s="10">
        <v>2.824158333333333</v>
      </c>
      <c r="E164" s="10">
        <v>-23.697472222222224</v>
      </c>
      <c r="F164" s="10">
        <v>2.837511111111111</v>
      </c>
      <c r="G164" s="10">
        <v>-23.89346388888889</v>
      </c>
      <c r="H164" s="10">
        <v>2.8867583333333333</v>
      </c>
      <c r="I164" s="9">
        <v>-21.964605555555554</v>
      </c>
      <c r="J164" s="49">
        <f t="shared" si="20"/>
        <v>10.987602250722336</v>
      </c>
      <c r="K164" s="50">
        <f t="shared" si="21"/>
        <v>-11.75949999999986</v>
      </c>
      <c r="L164" s="50">
        <f t="shared" si="23"/>
        <v>16.093888388766565</v>
      </c>
      <c r="M164" s="49">
        <f t="shared" si="24"/>
        <v>40.52406912898964</v>
      </c>
      <c r="N164" s="50">
        <f t="shared" si="25"/>
        <v>115.73150000000005</v>
      </c>
      <c r="O164" s="50">
        <f t="shared" si="26"/>
        <v>122.62128800098759</v>
      </c>
      <c r="P164" s="49">
        <f t="shared" si="27"/>
        <v>51.589429544220906</v>
      </c>
      <c r="Q164" s="50">
        <f t="shared" si="28"/>
        <v>103.9720000000002</v>
      </c>
      <c r="R164" s="87">
        <f t="shared" si="29"/>
        <v>116.06742016904732</v>
      </c>
    </row>
    <row r="165" spans="1:18" ht="12.75">
      <c r="A165" s="2">
        <v>39783</v>
      </c>
      <c r="B165" s="17">
        <v>0.7277777777777777</v>
      </c>
      <c r="C165" s="17">
        <f t="shared" si="22"/>
        <v>0.7277777777781012</v>
      </c>
      <c r="D165" s="10">
        <v>2.840438888888889</v>
      </c>
      <c r="E165" s="10">
        <v>-23.694644444444446</v>
      </c>
      <c r="F165" s="10">
        <v>2.854166666666667</v>
      </c>
      <c r="G165" s="10">
        <v>-23.893327777777777</v>
      </c>
      <c r="H165" s="10">
        <v>2.903458333333333</v>
      </c>
      <c r="I165" s="9">
        <v>-21.964583333333334</v>
      </c>
      <c r="J165" s="49">
        <f t="shared" si="20"/>
        <v>11.29619044487632</v>
      </c>
      <c r="K165" s="50">
        <f t="shared" si="21"/>
        <v>-11.920999999999893</v>
      </c>
      <c r="L165" s="50">
        <f t="shared" si="23"/>
        <v>16.42297657451025</v>
      </c>
      <c r="M165" s="49">
        <f t="shared" si="24"/>
        <v>40.56068382119072</v>
      </c>
      <c r="N165" s="50">
        <f t="shared" si="25"/>
        <v>115.72466666666664</v>
      </c>
      <c r="O165" s="50">
        <f t="shared" si="26"/>
        <v>122.62694462129319</v>
      </c>
      <c r="P165" s="49">
        <f t="shared" si="27"/>
        <v>51.936223838028425</v>
      </c>
      <c r="Q165" s="50">
        <f t="shared" si="28"/>
        <v>103.80366666666674</v>
      </c>
      <c r="R165" s="87">
        <f t="shared" si="29"/>
        <v>116.07141146724395</v>
      </c>
    </row>
    <row r="166" spans="1:18" ht="12.75">
      <c r="A166" s="2">
        <v>39783</v>
      </c>
      <c r="B166" s="17">
        <v>0.7284722222222223</v>
      </c>
      <c r="C166" s="17">
        <f t="shared" si="22"/>
        <v>0.7284722222248092</v>
      </c>
      <c r="D166" s="10">
        <v>2.856716666666667</v>
      </c>
      <c r="E166" s="10">
        <v>-23.691813888888888</v>
      </c>
      <c r="F166" s="10">
        <v>2.8708194444444444</v>
      </c>
      <c r="G166" s="10">
        <v>-23.89318888888889</v>
      </c>
      <c r="H166" s="10">
        <v>2.9201611111111108</v>
      </c>
      <c r="I166" s="9">
        <v>-21.96456111111111</v>
      </c>
      <c r="J166" s="49">
        <f t="shared" si="20"/>
        <v>11.604779537685522</v>
      </c>
      <c r="K166" s="50">
        <f t="shared" si="21"/>
        <v>-12.082500000000138</v>
      </c>
      <c r="L166" s="50">
        <f t="shared" si="23"/>
        <v>16.752841978849077</v>
      </c>
      <c r="M166" s="49">
        <f t="shared" si="24"/>
        <v>40.60187097260385</v>
      </c>
      <c r="N166" s="50">
        <f t="shared" si="25"/>
        <v>115.71766666666683</v>
      </c>
      <c r="O166" s="50">
        <f t="shared" si="26"/>
        <v>122.63396880658225</v>
      </c>
      <c r="P166" s="49">
        <f t="shared" si="27"/>
        <v>52.28761269194376</v>
      </c>
      <c r="Q166" s="50">
        <f t="shared" si="28"/>
        <v>103.63516666666669</v>
      </c>
      <c r="R166" s="87">
        <f t="shared" si="29"/>
        <v>116.07860358847577</v>
      </c>
    </row>
    <row r="167" spans="1:18" ht="12.75">
      <c r="A167" s="2">
        <v>39783</v>
      </c>
      <c r="B167" s="17">
        <v>0.7291666666666666</v>
      </c>
      <c r="C167" s="17">
        <f t="shared" si="22"/>
        <v>0.7291666666642413</v>
      </c>
      <c r="D167" s="10">
        <v>2.8729944444444446</v>
      </c>
      <c r="E167" s="10">
        <v>-23.68897777777778</v>
      </c>
      <c r="F167" s="10">
        <v>2.887475</v>
      </c>
      <c r="G167" s="10">
        <v>-23.89305</v>
      </c>
      <c r="H167" s="10">
        <v>2.936863888888889</v>
      </c>
      <c r="I167" s="9">
        <v>-21.96453888888889</v>
      </c>
      <c r="J167" s="49">
        <f t="shared" si="20"/>
        <v>11.915655050891107</v>
      </c>
      <c r="K167" s="50">
        <f t="shared" si="21"/>
        <v>-12.24433333333316</v>
      </c>
      <c r="L167" s="50">
        <f t="shared" si="23"/>
        <v>17.085272431822688</v>
      </c>
      <c r="M167" s="49">
        <f t="shared" si="24"/>
        <v>40.640772454412186</v>
      </c>
      <c r="N167" s="50">
        <f t="shared" si="25"/>
        <v>115.7106666666666</v>
      </c>
      <c r="O167" s="50">
        <f t="shared" si="26"/>
        <v>122.64024937244598</v>
      </c>
      <c r="P167" s="49">
        <f t="shared" si="27"/>
        <v>52.63901884342177</v>
      </c>
      <c r="Q167" s="50">
        <f t="shared" si="28"/>
        <v>103.46633333333344</v>
      </c>
      <c r="R167" s="87">
        <f t="shared" si="29"/>
        <v>116.08681423074103</v>
      </c>
    </row>
    <row r="168" spans="1:18" ht="12.75">
      <c r="A168" s="2">
        <v>39783</v>
      </c>
      <c r="B168" s="17">
        <v>0.7298611111111111</v>
      </c>
      <c r="C168" s="17">
        <f t="shared" si="22"/>
        <v>0.7298611111109494</v>
      </c>
      <c r="D168" s="10">
        <v>2.8892694444444444</v>
      </c>
      <c r="E168" s="10">
        <v>-23.686141666666668</v>
      </c>
      <c r="F168" s="10">
        <v>2.9041277777777776</v>
      </c>
      <c r="G168" s="10">
        <v>-23.89291111111111</v>
      </c>
      <c r="H168" s="10">
        <v>2.9535666666666667</v>
      </c>
      <c r="I168" s="9">
        <v>-21.964516666666665</v>
      </c>
      <c r="J168" s="49">
        <f t="shared" si="20"/>
        <v>12.22653123166606</v>
      </c>
      <c r="K168" s="50">
        <f t="shared" si="21"/>
        <v>-12.406166666666607</v>
      </c>
      <c r="L168" s="50">
        <f t="shared" si="23"/>
        <v>17.41841087240783</v>
      </c>
      <c r="M168" s="49">
        <f t="shared" si="24"/>
        <v>40.681959779621465</v>
      </c>
      <c r="N168" s="50">
        <f t="shared" si="25"/>
        <v>115.70366666666679</v>
      </c>
      <c r="O168" s="50">
        <f t="shared" si="26"/>
        <v>122.64730054763488</v>
      </c>
      <c r="P168" s="49">
        <f t="shared" si="27"/>
        <v>52.992729479317326</v>
      </c>
      <c r="Q168" s="50">
        <f t="shared" si="28"/>
        <v>103.29750000000018</v>
      </c>
      <c r="R168" s="87">
        <f t="shared" si="29"/>
        <v>116.09738534488253</v>
      </c>
    </row>
    <row r="169" spans="1:18" ht="12.75">
      <c r="A169" s="2">
        <v>39783</v>
      </c>
      <c r="B169" s="17">
        <v>0.7305555555555556</v>
      </c>
      <c r="C169" s="17">
        <f t="shared" si="22"/>
        <v>0.7305555555576575</v>
      </c>
      <c r="D169" s="10">
        <v>2.9055472222222223</v>
      </c>
      <c r="E169" s="10">
        <v>-23.683297222222222</v>
      </c>
      <c r="F169" s="10">
        <v>2.9207805555555555</v>
      </c>
      <c r="G169" s="10">
        <v>-23.89277222222222</v>
      </c>
      <c r="H169" s="10">
        <v>2.9702694444444444</v>
      </c>
      <c r="I169" s="9">
        <v>-21.964494444444444</v>
      </c>
      <c r="J169" s="49">
        <f t="shared" si="20"/>
        <v>12.535122317364408</v>
      </c>
      <c r="K169" s="50">
        <f t="shared" si="21"/>
        <v>-12.568499999999858</v>
      </c>
      <c r="L169" s="50">
        <f t="shared" si="23"/>
        <v>17.75095726323749</v>
      </c>
      <c r="M169" s="49">
        <f t="shared" si="24"/>
        <v>40.72314719295518</v>
      </c>
      <c r="N169" s="50">
        <f t="shared" si="25"/>
        <v>115.69666666666656</v>
      </c>
      <c r="O169" s="50">
        <f t="shared" si="26"/>
        <v>122.65436557692044</v>
      </c>
      <c r="P169" s="49">
        <f t="shared" si="27"/>
        <v>53.34416925091604</v>
      </c>
      <c r="Q169" s="50">
        <f t="shared" si="28"/>
        <v>103.1281666666667</v>
      </c>
      <c r="R169" s="87">
        <f t="shared" si="29"/>
        <v>116.10779109559428</v>
      </c>
    </row>
    <row r="170" spans="1:18" ht="12.75">
      <c r="A170" s="2">
        <v>39783</v>
      </c>
      <c r="B170" s="17">
        <v>0.73125</v>
      </c>
      <c r="C170" s="17">
        <f t="shared" si="22"/>
        <v>0.7312499999970896</v>
      </c>
      <c r="D170" s="10">
        <v>2.921822222222222</v>
      </c>
      <c r="E170" s="10">
        <v>-23.68045277777778</v>
      </c>
      <c r="F170" s="10">
        <v>2.9374361111111114</v>
      </c>
      <c r="G170" s="10">
        <v>-23.892633333333333</v>
      </c>
      <c r="H170" s="10">
        <v>2.986972222222222</v>
      </c>
      <c r="I170" s="9">
        <v>-21.96447222222222</v>
      </c>
      <c r="J170" s="49">
        <f t="shared" si="20"/>
        <v>12.848285595901046</v>
      </c>
      <c r="K170" s="50">
        <f t="shared" si="21"/>
        <v>-12.73083333333311</v>
      </c>
      <c r="L170" s="50">
        <f t="shared" si="23"/>
        <v>18.087359124950876</v>
      </c>
      <c r="M170" s="49">
        <f t="shared" si="24"/>
        <v>40.76204892931798</v>
      </c>
      <c r="N170" s="50">
        <f t="shared" si="25"/>
        <v>115.68966666666675</v>
      </c>
      <c r="O170" s="50">
        <f t="shared" si="26"/>
        <v>122.66068484384301</v>
      </c>
      <c r="P170" s="49">
        <f t="shared" si="27"/>
        <v>53.697913645397605</v>
      </c>
      <c r="Q170" s="50">
        <f t="shared" si="28"/>
        <v>102.95883333333364</v>
      </c>
      <c r="R170" s="87">
        <f t="shared" si="29"/>
        <v>116.1205722136683</v>
      </c>
    </row>
    <row r="171" spans="1:18" ht="12.75">
      <c r="A171" s="2">
        <v>39783</v>
      </c>
      <c r="B171" s="17">
        <v>0.7319444444444444</v>
      </c>
      <c r="C171" s="17">
        <f t="shared" si="22"/>
        <v>0.7319444444437977</v>
      </c>
      <c r="D171" s="10">
        <v>2.9380972222222224</v>
      </c>
      <c r="E171" s="10">
        <v>-23.67760277777778</v>
      </c>
      <c r="F171" s="10">
        <v>2.954088888888889</v>
      </c>
      <c r="G171" s="10">
        <v>-23.892494444444445</v>
      </c>
      <c r="H171" s="10">
        <v>3.003675</v>
      </c>
      <c r="I171" s="9">
        <v>-21.964447222222223</v>
      </c>
      <c r="J171" s="49">
        <f t="shared" si="20"/>
        <v>13.159163779349752</v>
      </c>
      <c r="K171" s="50">
        <f t="shared" si="21"/>
        <v>-12.893499999999989</v>
      </c>
      <c r="L171" s="50">
        <f t="shared" si="23"/>
        <v>18.42297298542638</v>
      </c>
      <c r="M171" s="49">
        <f t="shared" si="24"/>
        <v>40.80323651644392</v>
      </c>
      <c r="N171" s="50">
        <f t="shared" si="25"/>
        <v>115.68283333333333</v>
      </c>
      <c r="O171" s="50">
        <f t="shared" si="26"/>
        <v>122.66793402615306</v>
      </c>
      <c r="P171" s="49">
        <f t="shared" si="27"/>
        <v>54.05167555887852</v>
      </c>
      <c r="Q171" s="50">
        <f t="shared" si="28"/>
        <v>102.78933333333335</v>
      </c>
      <c r="R171" s="87">
        <f t="shared" si="29"/>
        <v>116.13453697257064</v>
      </c>
    </row>
    <row r="172" spans="1:18" ht="12.75">
      <c r="A172" s="2">
        <v>39783</v>
      </c>
      <c r="B172" s="17">
        <v>0.7326388888888888</v>
      </c>
      <c r="C172" s="17">
        <f t="shared" si="22"/>
        <v>0.7326388888905058</v>
      </c>
      <c r="D172" s="10">
        <v>2.9543722222222226</v>
      </c>
      <c r="E172" s="10">
        <v>-23.67475</v>
      </c>
      <c r="F172" s="10">
        <v>2.9707444444444446</v>
      </c>
      <c r="G172" s="10">
        <v>-23.892355555555554</v>
      </c>
      <c r="H172" s="10">
        <v>3.020375</v>
      </c>
      <c r="I172" s="9">
        <v>-21.964425</v>
      </c>
      <c r="J172" s="49">
        <f t="shared" si="20"/>
        <v>13.472328400348825</v>
      </c>
      <c r="K172" s="50">
        <f t="shared" si="21"/>
        <v>-13.056333333333257</v>
      </c>
      <c r="L172" s="50">
        <f t="shared" si="23"/>
        <v>18.760902767136624</v>
      </c>
      <c r="M172" s="49">
        <f t="shared" si="24"/>
        <v>40.83985265168558</v>
      </c>
      <c r="N172" s="50">
        <f t="shared" si="25"/>
        <v>115.67583333333332</v>
      </c>
      <c r="O172" s="50">
        <f t="shared" si="26"/>
        <v>122.67351785113401</v>
      </c>
      <c r="P172" s="49">
        <f t="shared" si="27"/>
        <v>54.403164277372895</v>
      </c>
      <c r="Q172" s="50">
        <f t="shared" si="28"/>
        <v>102.61950000000006</v>
      </c>
      <c r="R172" s="87">
        <f t="shared" si="29"/>
        <v>116.14846561035937</v>
      </c>
    </row>
    <row r="173" spans="1:18" ht="12.75">
      <c r="A173" s="2">
        <v>39783</v>
      </c>
      <c r="B173" s="17">
        <v>0.7333333333333334</v>
      </c>
      <c r="C173" s="17">
        <f t="shared" si="22"/>
        <v>0.7333333333299379</v>
      </c>
      <c r="D173" s="10">
        <v>2.9706472222222224</v>
      </c>
      <c r="E173" s="10">
        <v>-23.671894444444444</v>
      </c>
      <c r="F173" s="10">
        <v>2.9873972222222225</v>
      </c>
      <c r="G173" s="10">
        <v>-23.892216666666666</v>
      </c>
      <c r="H173" s="10">
        <v>3.0370777777777778</v>
      </c>
      <c r="I173" s="9">
        <v>-21.964402777777778</v>
      </c>
      <c r="J173" s="49">
        <f t="shared" si="20"/>
        <v>13.78320792134106</v>
      </c>
      <c r="K173" s="50">
        <f t="shared" si="21"/>
        <v>-13.219333333333338</v>
      </c>
      <c r="L173" s="50">
        <f t="shared" si="23"/>
        <v>19.097842662999838</v>
      </c>
      <c r="M173" s="49">
        <f t="shared" si="24"/>
        <v>40.88104041014641</v>
      </c>
      <c r="N173" s="50">
        <f t="shared" si="25"/>
        <v>115.6688333333333</v>
      </c>
      <c r="O173" s="50">
        <f t="shared" si="26"/>
        <v>122.68063608292248</v>
      </c>
      <c r="P173" s="49">
        <f t="shared" si="27"/>
        <v>54.75695896852575</v>
      </c>
      <c r="Q173" s="50">
        <f t="shared" si="28"/>
        <v>102.44949999999996</v>
      </c>
      <c r="R173" s="87">
        <f t="shared" si="29"/>
        <v>116.16464438774305</v>
      </c>
    </row>
    <row r="174" spans="1:18" ht="12.75">
      <c r="A174" s="2">
        <v>39783</v>
      </c>
      <c r="B174" s="17">
        <v>0.7340277777777778</v>
      </c>
      <c r="C174" s="17">
        <f t="shared" si="22"/>
        <v>0.734027777776646</v>
      </c>
      <c r="D174" s="10">
        <v>2.9869222222222223</v>
      </c>
      <c r="E174" s="10">
        <v>-23.669033333333335</v>
      </c>
      <c r="F174" s="10">
        <v>3.004052777777778</v>
      </c>
      <c r="G174" s="10">
        <v>-23.89207777777778</v>
      </c>
      <c r="H174" s="10">
        <v>3.0537805555555555</v>
      </c>
      <c r="I174" s="9">
        <v>-21.964380555555554</v>
      </c>
      <c r="J174" s="49">
        <f t="shared" si="20"/>
        <v>14.096373884781634</v>
      </c>
      <c r="K174" s="50">
        <f t="shared" si="21"/>
        <v>-13.382666666666623</v>
      </c>
      <c r="L174" s="50">
        <f t="shared" si="23"/>
        <v>19.43716861609899</v>
      </c>
      <c r="M174" s="49">
        <f t="shared" si="24"/>
        <v>40.91994248181587</v>
      </c>
      <c r="N174" s="50">
        <f t="shared" si="25"/>
        <v>115.66183333333349</v>
      </c>
      <c r="O174" s="50">
        <f t="shared" si="26"/>
        <v>122.68700576158395</v>
      </c>
      <c r="P174" s="49">
        <f t="shared" si="27"/>
        <v>55.11077127381355</v>
      </c>
      <c r="Q174" s="50">
        <f t="shared" si="28"/>
        <v>102.27916666666687</v>
      </c>
      <c r="R174" s="87">
        <f t="shared" si="29"/>
        <v>116.181861942484</v>
      </c>
    </row>
    <row r="175" spans="1:18" ht="12.75">
      <c r="A175" s="2">
        <v>39783</v>
      </c>
      <c r="B175" s="17">
        <v>0.7347222222222222</v>
      </c>
      <c r="C175" s="17">
        <f t="shared" si="22"/>
        <v>0.734722222223354</v>
      </c>
      <c r="D175" s="10">
        <v>3.0031944444444445</v>
      </c>
      <c r="E175" s="10">
        <v>-23.666169444444442</v>
      </c>
      <c r="F175" s="10">
        <v>3.0207055555555553</v>
      </c>
      <c r="G175" s="10">
        <v>-23.891941666666668</v>
      </c>
      <c r="H175" s="10">
        <v>3.0704833333333337</v>
      </c>
      <c r="I175" s="9">
        <v>-21.964358333333333</v>
      </c>
      <c r="J175" s="49">
        <f t="shared" si="20"/>
        <v>14.409540211204588</v>
      </c>
      <c r="K175" s="50">
        <f t="shared" si="21"/>
        <v>-13.546333333333536</v>
      </c>
      <c r="L175" s="50">
        <f t="shared" si="23"/>
        <v>19.77720900117368</v>
      </c>
      <c r="M175" s="49">
        <f t="shared" si="24"/>
        <v>40.96112953438986</v>
      </c>
      <c r="N175" s="50">
        <f t="shared" si="25"/>
        <v>115.65500000000007</v>
      </c>
      <c r="O175" s="50">
        <f t="shared" si="26"/>
        <v>122.69430776418717</v>
      </c>
      <c r="P175" s="49">
        <f t="shared" si="27"/>
        <v>55.466889805678754</v>
      </c>
      <c r="Q175" s="50">
        <f t="shared" si="28"/>
        <v>102.10866666666654</v>
      </c>
      <c r="R175" s="87">
        <f t="shared" si="29"/>
        <v>116.20135831030431</v>
      </c>
    </row>
    <row r="176" spans="1:18" ht="12.75">
      <c r="A176" s="2">
        <v>39783</v>
      </c>
      <c r="B176" s="17">
        <v>0.7354166666666666</v>
      </c>
      <c r="C176" s="17">
        <f t="shared" si="22"/>
        <v>0.7354166666700621</v>
      </c>
      <c r="D176" s="10">
        <v>3.0194666666666667</v>
      </c>
      <c r="E176" s="10">
        <v>-23.663302777777776</v>
      </c>
      <c r="F176" s="10">
        <v>3.037361111111111</v>
      </c>
      <c r="G176" s="10">
        <v>-23.891802777777777</v>
      </c>
      <c r="H176" s="10">
        <v>3.0871861111111114</v>
      </c>
      <c r="I176" s="9">
        <v>-21.96433611111111</v>
      </c>
      <c r="J176" s="49">
        <f t="shared" si="20"/>
        <v>14.72499329256766</v>
      </c>
      <c r="K176" s="50">
        <f t="shared" si="21"/>
        <v>-13.710000000000022</v>
      </c>
      <c r="L176" s="50">
        <f t="shared" si="23"/>
        <v>20.119381885787725</v>
      </c>
      <c r="M176" s="49">
        <f t="shared" si="24"/>
        <v>41.00003177410547</v>
      </c>
      <c r="N176" s="50">
        <f t="shared" si="25"/>
        <v>115.64800000000005</v>
      </c>
      <c r="O176" s="50">
        <f t="shared" si="26"/>
        <v>122.70070297059293</v>
      </c>
      <c r="P176" s="49">
        <f t="shared" si="27"/>
        <v>55.82302493454909</v>
      </c>
      <c r="Q176" s="50">
        <f t="shared" si="28"/>
        <v>101.93800000000003</v>
      </c>
      <c r="R176" s="87">
        <f t="shared" si="29"/>
        <v>116.22205451997179</v>
      </c>
    </row>
    <row r="177" spans="1:18" ht="12.75">
      <c r="A177" s="2">
        <v>39783</v>
      </c>
      <c r="B177" s="17">
        <v>0.7361111111111112</v>
      </c>
      <c r="C177" s="17">
        <f t="shared" si="22"/>
        <v>0.7361111111094942</v>
      </c>
      <c r="D177" s="10">
        <v>3.035738888888889</v>
      </c>
      <c r="E177" s="10">
        <v>-23.660433333333334</v>
      </c>
      <c r="F177" s="10">
        <v>3.0540138888888886</v>
      </c>
      <c r="G177" s="10">
        <v>-23.89166388888889</v>
      </c>
      <c r="H177" s="10">
        <v>3.103888888888889</v>
      </c>
      <c r="I177" s="9">
        <v>-21.96431388888889</v>
      </c>
      <c r="J177" s="49">
        <f t="shared" si="20"/>
        <v>15.038161269040957</v>
      </c>
      <c r="K177" s="50">
        <f t="shared" si="21"/>
        <v>-13.873833333333323</v>
      </c>
      <c r="L177" s="50">
        <f t="shared" si="23"/>
        <v>20.460438551379937</v>
      </c>
      <c r="M177" s="49">
        <f t="shared" si="24"/>
        <v>41.04121987925815</v>
      </c>
      <c r="N177" s="50">
        <f t="shared" si="25"/>
        <v>115.64100000000003</v>
      </c>
      <c r="O177" s="50">
        <f t="shared" si="26"/>
        <v>122.70787509437861</v>
      </c>
      <c r="P177" s="49">
        <f t="shared" si="27"/>
        <v>56.179176679973416</v>
      </c>
      <c r="Q177" s="50">
        <f t="shared" si="28"/>
        <v>101.76716666666671</v>
      </c>
      <c r="R177" s="87">
        <f t="shared" si="29"/>
        <v>116.24395082670233</v>
      </c>
    </row>
    <row r="178" spans="1:18" ht="12.75">
      <c r="A178" s="2">
        <v>39783</v>
      </c>
      <c r="B178" s="17">
        <v>0.7368055555555556</v>
      </c>
      <c r="C178" s="17">
        <f t="shared" si="22"/>
        <v>0.7368055555562023</v>
      </c>
      <c r="D178" s="10">
        <v>3.052011111111111</v>
      </c>
      <c r="E178" s="10">
        <v>-23.65755833333333</v>
      </c>
      <c r="F178" s="10">
        <v>3.0706694444444445</v>
      </c>
      <c r="G178" s="10">
        <v>-23.891524999999998</v>
      </c>
      <c r="H178" s="10">
        <v>3.120591666666667</v>
      </c>
      <c r="I178" s="9">
        <v>-21.964291666666664</v>
      </c>
      <c r="J178" s="49">
        <f t="shared" si="20"/>
        <v>15.353615702619269</v>
      </c>
      <c r="K178" s="50">
        <f t="shared" si="21"/>
        <v>-14.03800000000004</v>
      </c>
      <c r="L178" s="50">
        <f t="shared" si="23"/>
        <v>20.803820782339912</v>
      </c>
      <c r="M178" s="49">
        <f t="shared" si="24"/>
        <v>41.08012228784722</v>
      </c>
      <c r="N178" s="50">
        <f t="shared" si="25"/>
        <v>115.63400000000001</v>
      </c>
      <c r="O178" s="50">
        <f t="shared" si="26"/>
        <v>122.71429583868574</v>
      </c>
      <c r="P178" s="49">
        <f t="shared" si="27"/>
        <v>56.5353462622449</v>
      </c>
      <c r="Q178" s="50">
        <f t="shared" si="28"/>
        <v>101.59599999999998</v>
      </c>
      <c r="R178" s="87">
        <f t="shared" si="29"/>
        <v>116.26690239699312</v>
      </c>
    </row>
    <row r="179" spans="1:18" ht="12.75">
      <c r="A179" s="2">
        <v>39783</v>
      </c>
      <c r="B179" s="17">
        <v>0.7375</v>
      </c>
      <c r="C179" s="17">
        <f t="shared" si="22"/>
        <v>0.7375000000029104</v>
      </c>
      <c r="D179" s="10">
        <v>3.068280555555556</v>
      </c>
      <c r="E179" s="10">
        <v>-23.654680555555554</v>
      </c>
      <c r="F179" s="10">
        <v>3.0873222222222223</v>
      </c>
      <c r="G179" s="10">
        <v>-23.89138611111111</v>
      </c>
      <c r="H179" s="10">
        <v>3.1372944444444446</v>
      </c>
      <c r="I179" s="9">
        <v>-21.964266666666667</v>
      </c>
      <c r="J179" s="49">
        <f t="shared" si="20"/>
        <v>15.669070813522803</v>
      </c>
      <c r="K179" s="50">
        <f t="shared" si="21"/>
        <v>-14.202333333333357</v>
      </c>
      <c r="L179" s="50">
        <f t="shared" si="23"/>
        <v>21.147719788911143</v>
      </c>
      <c r="M179" s="49">
        <f t="shared" si="24"/>
        <v>41.1213105667804</v>
      </c>
      <c r="N179" s="50">
        <f t="shared" si="25"/>
        <v>115.6271666666666</v>
      </c>
      <c r="O179" s="50">
        <f t="shared" si="26"/>
        <v>122.72165193677398</v>
      </c>
      <c r="P179" s="49">
        <f t="shared" si="27"/>
        <v>56.89382246552629</v>
      </c>
      <c r="Q179" s="50">
        <f t="shared" si="28"/>
        <v>101.42483333333324</v>
      </c>
      <c r="R179" s="87">
        <f t="shared" si="29"/>
        <v>116.29232068986003</v>
      </c>
    </row>
    <row r="180" spans="1:18" ht="12.75">
      <c r="A180" s="2">
        <v>39783</v>
      </c>
      <c r="B180" s="17">
        <v>0.7381944444444444</v>
      </c>
      <c r="C180" s="17">
        <f t="shared" si="22"/>
        <v>0.7381944444423425</v>
      </c>
      <c r="D180" s="10">
        <v>3.08455</v>
      </c>
      <c r="E180" s="10">
        <v>-23.651799999999998</v>
      </c>
      <c r="F180" s="10">
        <v>3.103975</v>
      </c>
      <c r="G180" s="10">
        <v>-23.891247222222223</v>
      </c>
      <c r="H180" s="10">
        <v>3.1539944444444443</v>
      </c>
      <c r="I180" s="9">
        <v>-21.964244444444443</v>
      </c>
      <c r="J180" s="49">
        <f t="shared" si="20"/>
        <v>15.98452660174782</v>
      </c>
      <c r="K180" s="50">
        <f t="shared" si="21"/>
        <v>-14.366833333333489</v>
      </c>
      <c r="L180" s="50">
        <f t="shared" si="23"/>
        <v>21.49211461698839</v>
      </c>
      <c r="M180" s="49">
        <f t="shared" si="24"/>
        <v>41.1602131442401</v>
      </c>
      <c r="N180" s="50">
        <f t="shared" si="25"/>
        <v>115.62016666666679</v>
      </c>
      <c r="O180" s="50">
        <f t="shared" si="26"/>
        <v>122.72809819314843</v>
      </c>
      <c r="P180" s="49">
        <f t="shared" si="27"/>
        <v>57.25002545857092</v>
      </c>
      <c r="Q180" s="50">
        <f t="shared" si="28"/>
        <v>101.2533333333333</v>
      </c>
      <c r="R180" s="87">
        <f t="shared" si="29"/>
        <v>116.31768105545315</v>
      </c>
    </row>
    <row r="181" spans="1:18" ht="12.75">
      <c r="A181" s="2">
        <v>39783</v>
      </c>
      <c r="B181" s="17">
        <v>0.7388888888888889</v>
      </c>
      <c r="C181" s="17">
        <f t="shared" si="22"/>
        <v>0.7388888888890506</v>
      </c>
      <c r="D181" s="10">
        <v>3.1008194444444444</v>
      </c>
      <c r="E181" s="10">
        <v>-23.648913888888888</v>
      </c>
      <c r="F181" s="10">
        <v>3.1206305555555556</v>
      </c>
      <c r="G181" s="10">
        <v>-23.89110833333333</v>
      </c>
      <c r="H181" s="10">
        <v>3.170697222222222</v>
      </c>
      <c r="I181" s="9">
        <v>-21.964222222222222</v>
      </c>
      <c r="J181" s="49">
        <f t="shared" si="20"/>
        <v>16.302268859332077</v>
      </c>
      <c r="K181" s="50">
        <f t="shared" si="21"/>
        <v>-14.53166666666661</v>
      </c>
      <c r="L181" s="50">
        <f t="shared" si="23"/>
        <v>21.838802761897405</v>
      </c>
      <c r="M181" s="49">
        <f t="shared" si="24"/>
        <v>41.199115804907265</v>
      </c>
      <c r="N181" s="50">
        <f t="shared" si="25"/>
        <v>115.61316666666656</v>
      </c>
      <c r="O181" s="50">
        <f t="shared" si="26"/>
        <v>122.73455686888097</v>
      </c>
      <c r="P181" s="49">
        <f t="shared" si="27"/>
        <v>57.608536435620586</v>
      </c>
      <c r="Q181" s="50">
        <f t="shared" si="28"/>
        <v>101.08149999999995</v>
      </c>
      <c r="R181" s="87">
        <f t="shared" si="29"/>
        <v>116.34523244423991</v>
      </c>
    </row>
    <row r="182" spans="1:18" ht="12.75">
      <c r="A182" s="2">
        <v>39783</v>
      </c>
      <c r="B182" s="17">
        <v>0.7395833333333334</v>
      </c>
      <c r="C182" s="17">
        <f t="shared" si="22"/>
        <v>0.7395833333357587</v>
      </c>
      <c r="D182" s="10">
        <v>3.117088888888889</v>
      </c>
      <c r="E182" s="10">
        <v>-23.646024999999998</v>
      </c>
      <c r="F182" s="10">
        <v>3.1372833333333334</v>
      </c>
      <c r="G182" s="10">
        <v>-23.890969444444444</v>
      </c>
      <c r="H182" s="10">
        <v>3.1874</v>
      </c>
      <c r="I182" s="9">
        <v>-21.964199999999998</v>
      </c>
      <c r="J182" s="49">
        <f t="shared" si="20"/>
        <v>16.61772600463592</v>
      </c>
      <c r="K182" s="50">
        <f t="shared" si="21"/>
        <v>-14.696666666666758</v>
      </c>
      <c r="L182" s="50">
        <f t="shared" si="23"/>
        <v>22.184247309211703</v>
      </c>
      <c r="M182" s="49">
        <f t="shared" si="24"/>
        <v>41.240304343279234</v>
      </c>
      <c r="N182" s="50">
        <f t="shared" si="25"/>
        <v>115.60616666666675</v>
      </c>
      <c r="O182" s="50">
        <f t="shared" si="26"/>
        <v>122.74179595267223</v>
      </c>
      <c r="P182" s="49">
        <f t="shared" si="27"/>
        <v>57.96706425753889</v>
      </c>
      <c r="Q182" s="50">
        <f t="shared" si="28"/>
        <v>100.9095</v>
      </c>
      <c r="R182" s="87">
        <f t="shared" si="29"/>
        <v>116.37399936793288</v>
      </c>
    </row>
    <row r="183" spans="1:18" ht="12.75">
      <c r="A183" s="2">
        <v>39783</v>
      </c>
      <c r="B183" s="17">
        <v>0.7402777777777777</v>
      </c>
      <c r="C183" s="17">
        <f t="shared" si="22"/>
        <v>0.7402777777751908</v>
      </c>
      <c r="D183" s="10">
        <v>3.1333583333333332</v>
      </c>
      <c r="E183" s="10">
        <v>-23.64313333333333</v>
      </c>
      <c r="F183" s="10">
        <v>3.153938888888889</v>
      </c>
      <c r="G183" s="10">
        <v>-23.890830555555556</v>
      </c>
      <c r="H183" s="10">
        <v>3.204102777777778</v>
      </c>
      <c r="I183" s="9">
        <v>-21.964177777777778</v>
      </c>
      <c r="J183" s="49">
        <f t="shared" si="20"/>
        <v>16.935469624196937</v>
      </c>
      <c r="K183" s="50">
        <f t="shared" si="21"/>
        <v>-14.861833333333507</v>
      </c>
      <c r="L183" s="50">
        <f t="shared" si="23"/>
        <v>22.53184904573702</v>
      </c>
      <c r="M183" s="49">
        <f t="shared" si="24"/>
        <v>41.27920717281323</v>
      </c>
      <c r="N183" s="50">
        <f t="shared" si="25"/>
        <v>115.59916666666673</v>
      </c>
      <c r="O183" s="50">
        <f t="shared" si="26"/>
        <v>122.74828014617488</v>
      </c>
      <c r="P183" s="49">
        <f t="shared" si="27"/>
        <v>58.325608943927364</v>
      </c>
      <c r="Q183" s="50">
        <f t="shared" si="28"/>
        <v>100.73733333333323</v>
      </c>
      <c r="R183" s="87">
        <f t="shared" si="29"/>
        <v>116.40398182962225</v>
      </c>
    </row>
    <row r="184" spans="1:18" ht="12.75">
      <c r="A184" s="2">
        <v>39783</v>
      </c>
      <c r="B184" s="17">
        <v>0.7409722222222223</v>
      </c>
      <c r="C184" s="17">
        <f t="shared" si="22"/>
        <v>0.7409722222218988</v>
      </c>
      <c r="D184" s="10">
        <v>3.149625</v>
      </c>
      <c r="E184" s="10">
        <v>-23.640238888888888</v>
      </c>
      <c r="F184" s="10">
        <v>3.1705916666666667</v>
      </c>
      <c r="G184" s="10">
        <v>-23.890691666666665</v>
      </c>
      <c r="H184" s="10">
        <v>3.2208055555555557</v>
      </c>
      <c r="I184" s="9">
        <v>-21.964155555555553</v>
      </c>
      <c r="J184" s="49">
        <f t="shared" si="20"/>
        <v>17.25321392596512</v>
      </c>
      <c r="K184" s="50">
        <f t="shared" si="21"/>
        <v>-15.027166666666645</v>
      </c>
      <c r="L184" s="50">
        <f t="shared" si="23"/>
        <v>22.879884807465572</v>
      </c>
      <c r="M184" s="49">
        <f t="shared" si="24"/>
        <v>41.32039588495896</v>
      </c>
      <c r="N184" s="50">
        <f t="shared" si="25"/>
        <v>115.59216666666671</v>
      </c>
      <c r="O184" s="50">
        <f t="shared" si="26"/>
        <v>122.75554615081222</v>
      </c>
      <c r="P184" s="49">
        <f t="shared" si="27"/>
        <v>58.6864607177193</v>
      </c>
      <c r="Q184" s="50">
        <f t="shared" si="28"/>
        <v>100.56500000000007</v>
      </c>
      <c r="R184" s="87">
        <f t="shared" si="29"/>
        <v>116.43633409109214</v>
      </c>
    </row>
    <row r="185" spans="1:18" ht="12.75">
      <c r="A185" s="2">
        <v>39783</v>
      </c>
      <c r="B185" s="17">
        <v>0.7416666666666667</v>
      </c>
      <c r="C185" s="17">
        <f t="shared" si="22"/>
        <v>0.7416666666686069</v>
      </c>
      <c r="D185" s="10">
        <v>3.1658916666666665</v>
      </c>
      <c r="E185" s="10">
        <v>-23.637341666666668</v>
      </c>
      <c r="F185" s="10">
        <v>3.187247222222222</v>
      </c>
      <c r="G185" s="10">
        <v>-23.890552777777778</v>
      </c>
      <c r="H185" s="10">
        <v>3.2375083333333334</v>
      </c>
      <c r="I185" s="9">
        <v>-21.964133333333333</v>
      </c>
      <c r="J185" s="49">
        <f t="shared" si="20"/>
        <v>17.57324471179628</v>
      </c>
      <c r="K185" s="50">
        <f t="shared" si="21"/>
        <v>-15.192666666666597</v>
      </c>
      <c r="L185" s="50">
        <f t="shared" si="23"/>
        <v>23.230067803282846</v>
      </c>
      <c r="M185" s="49">
        <f t="shared" si="24"/>
        <v>41.35929888335626</v>
      </c>
      <c r="N185" s="50">
        <f t="shared" si="25"/>
        <v>115.5851666666667</v>
      </c>
      <c r="O185" s="50">
        <f t="shared" si="26"/>
        <v>122.76205585393197</v>
      </c>
      <c r="P185" s="49">
        <f t="shared" si="27"/>
        <v>59.04732949652579</v>
      </c>
      <c r="Q185" s="50">
        <f t="shared" si="28"/>
        <v>100.3925000000001</v>
      </c>
      <c r="R185" s="87">
        <f t="shared" si="29"/>
        <v>116.46991532975932</v>
      </c>
    </row>
    <row r="186" spans="1:18" ht="12.75">
      <c r="A186" s="2">
        <v>39783</v>
      </c>
      <c r="B186" s="17">
        <v>0.7423611111111111</v>
      </c>
      <c r="C186" s="17">
        <f t="shared" si="22"/>
        <v>0.742361111108039</v>
      </c>
      <c r="D186" s="10">
        <v>3.182158333333333</v>
      </c>
      <c r="E186" s="10">
        <v>-23.634438888888887</v>
      </c>
      <c r="F186" s="10">
        <v>3.2039</v>
      </c>
      <c r="G186" s="10">
        <v>-23.89041388888889</v>
      </c>
      <c r="H186" s="10">
        <v>3.254211111111111</v>
      </c>
      <c r="I186" s="9">
        <v>-21.96411111111111</v>
      </c>
      <c r="J186" s="49">
        <f t="shared" si="20"/>
        <v>17.8909903804163</v>
      </c>
      <c r="K186" s="50">
        <f t="shared" si="21"/>
        <v>-15.358500000000177</v>
      </c>
      <c r="L186" s="50">
        <f t="shared" si="23"/>
        <v>23.579038552115605</v>
      </c>
      <c r="M186" s="49">
        <f t="shared" si="24"/>
        <v>41.40048776927291</v>
      </c>
      <c r="N186" s="50">
        <f t="shared" si="25"/>
        <v>115.57816666666689</v>
      </c>
      <c r="O186" s="50">
        <f t="shared" si="26"/>
        <v>122.7693487706176</v>
      </c>
      <c r="P186" s="49">
        <f t="shared" si="27"/>
        <v>59.40821656042952</v>
      </c>
      <c r="Q186" s="50">
        <f t="shared" si="28"/>
        <v>100.21966666666671</v>
      </c>
      <c r="R186" s="87">
        <f t="shared" si="29"/>
        <v>116.50458266381061</v>
      </c>
    </row>
    <row r="187" spans="1:18" ht="12.75">
      <c r="A187" s="2">
        <v>39783</v>
      </c>
      <c r="B187" s="17">
        <v>0.7430555555555555</v>
      </c>
      <c r="C187" s="17">
        <f t="shared" si="22"/>
        <v>0.7430555555547471</v>
      </c>
      <c r="D187" s="10">
        <v>3.198425</v>
      </c>
      <c r="E187" s="10">
        <v>-23.631533333333334</v>
      </c>
      <c r="F187" s="10">
        <v>3.220555555555556</v>
      </c>
      <c r="G187" s="10">
        <v>-23.890275</v>
      </c>
      <c r="H187" s="10">
        <v>3.270911111111111</v>
      </c>
      <c r="I187" s="9">
        <v>-21.96408611111111</v>
      </c>
      <c r="J187" s="49">
        <f t="shared" si="20"/>
        <v>18.21102253799705</v>
      </c>
      <c r="K187" s="50">
        <f t="shared" si="21"/>
        <v>-15.524499999999932</v>
      </c>
      <c r="L187" s="50">
        <f t="shared" si="23"/>
        <v>23.930136692660874</v>
      </c>
      <c r="M187" s="49">
        <f t="shared" si="24"/>
        <v>41.43710512976035</v>
      </c>
      <c r="N187" s="50">
        <f t="shared" si="25"/>
        <v>115.57133333333326</v>
      </c>
      <c r="O187" s="50">
        <f t="shared" si="26"/>
        <v>122.77526937449267</v>
      </c>
      <c r="P187" s="49">
        <f t="shared" si="27"/>
        <v>59.766830328055185</v>
      </c>
      <c r="Q187" s="50">
        <f t="shared" si="28"/>
        <v>100.04683333333332</v>
      </c>
      <c r="R187" s="87">
        <f t="shared" si="29"/>
        <v>116.53944768828413</v>
      </c>
    </row>
    <row r="188" spans="1:18" ht="12.75">
      <c r="A188" s="2">
        <v>39783</v>
      </c>
      <c r="B188" s="17">
        <v>0.74375</v>
      </c>
      <c r="C188" s="17">
        <f t="shared" si="22"/>
        <v>0.7437500000014552</v>
      </c>
      <c r="D188" s="10">
        <v>3.214691666666667</v>
      </c>
      <c r="E188" s="10">
        <v>-23.628625</v>
      </c>
      <c r="F188" s="10">
        <v>3.2372083333333332</v>
      </c>
      <c r="G188" s="10">
        <v>-23.89013611111111</v>
      </c>
      <c r="H188" s="10">
        <v>3.2876138888888886</v>
      </c>
      <c r="I188" s="9">
        <v>-21.964063888888887</v>
      </c>
      <c r="J188" s="49">
        <f t="shared" si="20"/>
        <v>18.528769573445715</v>
      </c>
      <c r="K188" s="50">
        <f t="shared" si="21"/>
        <v>-15.690666666666715</v>
      </c>
      <c r="L188" s="50">
        <f t="shared" si="23"/>
        <v>24.2798748421464</v>
      </c>
      <c r="M188" s="49">
        <f t="shared" si="24"/>
        <v>41.47829418699114</v>
      </c>
      <c r="N188" s="50">
        <f t="shared" si="25"/>
        <v>115.56433333333345</v>
      </c>
      <c r="O188" s="50">
        <f t="shared" si="26"/>
        <v>122.78258845390249</v>
      </c>
      <c r="P188" s="49">
        <f t="shared" si="27"/>
        <v>60.12775147947768</v>
      </c>
      <c r="Q188" s="50">
        <f t="shared" si="28"/>
        <v>99.87366666666674</v>
      </c>
      <c r="R188" s="87">
        <f t="shared" si="29"/>
        <v>116.5765662190403</v>
      </c>
    </row>
    <row r="189" spans="1:18" ht="12.75">
      <c r="A189" s="2">
        <v>39783</v>
      </c>
      <c r="B189" s="17">
        <v>0.7444444444444445</v>
      </c>
      <c r="C189" s="17">
        <f t="shared" si="22"/>
        <v>0.7444444444408873</v>
      </c>
      <c r="D189" s="10">
        <v>3.2309555555555556</v>
      </c>
      <c r="E189" s="10">
        <v>-23.62571388888889</v>
      </c>
      <c r="F189" s="10">
        <v>3.253861111111111</v>
      </c>
      <c r="G189" s="10">
        <v>-23.88999722222222</v>
      </c>
      <c r="H189" s="10">
        <v>3.3043166666666663</v>
      </c>
      <c r="I189" s="9">
        <v>-21.964041666666667</v>
      </c>
      <c r="J189" s="49">
        <f t="shared" si="20"/>
        <v>18.84880310275317</v>
      </c>
      <c r="K189" s="50">
        <f t="shared" si="21"/>
        <v>-15.856999999999886</v>
      </c>
      <c r="L189" s="50">
        <f t="shared" si="23"/>
        <v>24.63172400394162</v>
      </c>
      <c r="M189" s="49">
        <f t="shared" si="24"/>
        <v>41.519483332331696</v>
      </c>
      <c r="N189" s="50">
        <f t="shared" si="25"/>
        <v>115.55733333333322</v>
      </c>
      <c r="O189" s="50">
        <f t="shared" si="26"/>
        <v>122.78992134248989</v>
      </c>
      <c r="P189" s="49">
        <f t="shared" si="27"/>
        <v>60.49098018695028</v>
      </c>
      <c r="Q189" s="50">
        <f t="shared" si="28"/>
        <v>99.70033333333333</v>
      </c>
      <c r="R189" s="87">
        <f t="shared" si="29"/>
        <v>116.61610159302955</v>
      </c>
    </row>
    <row r="190" spans="1:18" ht="12.75">
      <c r="A190" s="2">
        <v>39783</v>
      </c>
      <c r="B190" s="17">
        <v>0.7451388888888889</v>
      </c>
      <c r="C190" s="17">
        <f t="shared" si="22"/>
        <v>0.7451388888875954</v>
      </c>
      <c r="D190" s="10">
        <v>3.2472194444444447</v>
      </c>
      <c r="E190" s="10">
        <v>-23.6228</v>
      </c>
      <c r="F190" s="10">
        <v>3.2705166666666665</v>
      </c>
      <c r="G190" s="10">
        <v>-23.889858333333333</v>
      </c>
      <c r="H190" s="10">
        <v>3.321019444444444</v>
      </c>
      <c r="I190" s="9">
        <v>-21.964019444444443</v>
      </c>
      <c r="J190" s="49">
        <f t="shared" si="20"/>
        <v>19.171123133275106</v>
      </c>
      <c r="K190" s="50">
        <f t="shared" si="21"/>
        <v>-16.02349999999987</v>
      </c>
      <c r="L190" s="67">
        <f t="shared" si="23"/>
        <v>24.985686191121342</v>
      </c>
      <c r="M190" s="49">
        <f t="shared" si="24"/>
        <v>41.558386751648825</v>
      </c>
      <c r="N190" s="50">
        <f t="shared" si="25"/>
        <v>115.55033333333341</v>
      </c>
      <c r="O190" s="50">
        <f t="shared" si="26"/>
        <v>122.79649442408396</v>
      </c>
      <c r="P190" s="49">
        <f t="shared" si="27"/>
        <v>60.85422611460921</v>
      </c>
      <c r="Q190" s="50">
        <f t="shared" si="28"/>
        <v>99.52683333333354</v>
      </c>
      <c r="R190" s="87">
        <f t="shared" si="29"/>
        <v>116.65687887719754</v>
      </c>
    </row>
    <row r="191" spans="1:18" ht="12.75">
      <c r="A191" s="2">
        <v>39783</v>
      </c>
      <c r="B191" s="17">
        <v>0.7458333333333332</v>
      </c>
      <c r="C191" s="17">
        <f t="shared" si="22"/>
        <v>0.7458333333343035</v>
      </c>
      <c r="D191" s="10">
        <v>3.2634833333333333</v>
      </c>
      <c r="E191" s="10">
        <v>-23.619880555555557</v>
      </c>
      <c r="F191" s="10">
        <v>3.2871694444444444</v>
      </c>
      <c r="G191" s="10">
        <v>-23.889719444444445</v>
      </c>
      <c r="H191" s="10">
        <v>3.3377222222222223</v>
      </c>
      <c r="I191" s="9">
        <v>-21.963997222222222</v>
      </c>
      <c r="J191" s="49">
        <f t="shared" si="20"/>
        <v>19.491158039195234</v>
      </c>
      <c r="K191" s="50">
        <f t="shared" si="21"/>
        <v>-16.19033333333327</v>
      </c>
      <c r="L191" s="67">
        <f t="shared" si="23"/>
        <v>25.338353047373214</v>
      </c>
      <c r="M191" s="49">
        <f t="shared" si="24"/>
        <v>41.59957607075354</v>
      </c>
      <c r="N191" s="50">
        <f t="shared" si="25"/>
        <v>115.5433333333334</v>
      </c>
      <c r="O191" s="50">
        <f t="shared" si="26"/>
        <v>122.80385420272526</v>
      </c>
      <c r="P191" s="49">
        <f t="shared" si="27"/>
        <v>61.217490580091315</v>
      </c>
      <c r="Q191" s="50">
        <f t="shared" si="28"/>
        <v>99.35300000000012</v>
      </c>
      <c r="R191" s="87">
        <f t="shared" si="29"/>
        <v>116.69875647119636</v>
      </c>
    </row>
    <row r="192" spans="1:18" ht="12.75">
      <c r="A192" s="2">
        <v>39783</v>
      </c>
      <c r="B192" s="17">
        <v>0.7465277777777778</v>
      </c>
      <c r="C192" s="17">
        <f t="shared" si="22"/>
        <v>0.7465277777810115</v>
      </c>
      <c r="D192" s="10">
        <v>3.2797472222222224</v>
      </c>
      <c r="E192" s="10">
        <v>-23.616958333333333</v>
      </c>
      <c r="F192" s="10">
        <v>3.303825</v>
      </c>
      <c r="G192" s="10">
        <v>-23.889580555555554</v>
      </c>
      <c r="H192" s="10">
        <v>3.354425</v>
      </c>
      <c r="I192" s="9">
        <v>-21.963974999999998</v>
      </c>
      <c r="J192" s="49">
        <f t="shared" si="20"/>
        <v>19.813479451227025</v>
      </c>
      <c r="K192" s="50">
        <f t="shared" si="21"/>
        <v>-16.357333333333273</v>
      </c>
      <c r="L192" s="50">
        <f t="shared" si="23"/>
        <v>25.693118178647982</v>
      </c>
      <c r="M192" s="49">
        <f t="shared" si="24"/>
        <v>41.638479658924574</v>
      </c>
      <c r="N192" s="50">
        <f t="shared" si="25"/>
        <v>115.53633333333337</v>
      </c>
      <c r="O192" s="50">
        <f t="shared" si="26"/>
        <v>122.81045276529923</v>
      </c>
      <c r="P192" s="49">
        <f t="shared" si="27"/>
        <v>61.580772320313756</v>
      </c>
      <c r="Q192" s="50">
        <f t="shared" si="28"/>
        <v>99.1790000000001</v>
      </c>
      <c r="R192" s="87">
        <f t="shared" si="29"/>
        <v>116.7418757797147</v>
      </c>
    </row>
    <row r="193" spans="1:18" ht="12.75">
      <c r="A193" s="2">
        <v>39783</v>
      </c>
      <c r="B193" s="17">
        <v>0.7472222222222222</v>
      </c>
      <c r="C193" s="17">
        <f t="shared" si="22"/>
        <v>0.7472222222204437</v>
      </c>
      <c r="D193" s="10">
        <v>3.2960083333333334</v>
      </c>
      <c r="E193" s="10">
        <v>-23.614033333333335</v>
      </c>
      <c r="F193" s="10">
        <v>3.3204777777777776</v>
      </c>
      <c r="G193" s="10">
        <v>-23.889441666666666</v>
      </c>
      <c r="H193" s="10">
        <v>3.3711277777777777</v>
      </c>
      <c r="I193" s="9">
        <v>-21.963952777777777</v>
      </c>
      <c r="J193" s="49">
        <f t="shared" si="20"/>
        <v>20.1358015552327</v>
      </c>
      <c r="K193" s="50">
        <f t="shared" si="21"/>
        <v>-16.524499999999875</v>
      </c>
      <c r="L193" s="50">
        <f t="shared" si="23"/>
        <v>26.048216916359312</v>
      </c>
      <c r="M193" s="49">
        <f t="shared" si="24"/>
        <v>41.67966915178989</v>
      </c>
      <c r="N193" s="50">
        <f t="shared" si="25"/>
        <v>115.52933333333335</v>
      </c>
      <c r="O193" s="50">
        <f t="shared" si="26"/>
        <v>122.81783942508969</v>
      </c>
      <c r="P193" s="49">
        <f t="shared" si="27"/>
        <v>61.94636201662489</v>
      </c>
      <c r="Q193" s="50">
        <f t="shared" si="28"/>
        <v>99.00483333333348</v>
      </c>
      <c r="R193" s="87">
        <f t="shared" si="29"/>
        <v>116.78745133984167</v>
      </c>
    </row>
    <row r="194" spans="1:18" ht="12.75">
      <c r="A194" s="2">
        <v>39783</v>
      </c>
      <c r="B194" s="17">
        <v>0.7479166666666667</v>
      </c>
      <c r="C194" s="17">
        <f t="shared" si="22"/>
        <v>0.7479166666671517</v>
      </c>
      <c r="D194" s="10">
        <v>3.3122694444444445</v>
      </c>
      <c r="E194" s="10">
        <v>-23.611105555555557</v>
      </c>
      <c r="F194" s="10">
        <v>3.3371333333333335</v>
      </c>
      <c r="G194" s="10">
        <v>-23.88930277777778</v>
      </c>
      <c r="H194" s="10">
        <v>3.387827777777778</v>
      </c>
      <c r="I194" s="9">
        <v>-21.963930555555553</v>
      </c>
      <c r="J194" s="49">
        <f t="shared" si="20"/>
        <v>20.460410175156277</v>
      </c>
      <c r="K194" s="50">
        <f t="shared" si="21"/>
        <v>-16.691833333333292</v>
      </c>
      <c r="L194" s="50">
        <f t="shared" si="23"/>
        <v>26.405410138140535</v>
      </c>
      <c r="M194" s="49">
        <f t="shared" si="24"/>
        <v>41.716287084861975</v>
      </c>
      <c r="N194" s="50">
        <f t="shared" si="25"/>
        <v>115.52233333333355</v>
      </c>
      <c r="O194" s="50">
        <f t="shared" si="26"/>
        <v>122.82368707592379</v>
      </c>
      <c r="P194" s="49">
        <f t="shared" si="27"/>
        <v>62.3096784166897</v>
      </c>
      <c r="Q194" s="50">
        <f t="shared" si="28"/>
        <v>98.83050000000026</v>
      </c>
      <c r="R194" s="87">
        <f t="shared" si="29"/>
        <v>116.8330593395608</v>
      </c>
    </row>
    <row r="195" spans="1:18" ht="12.75">
      <c r="A195" s="2">
        <v>39783</v>
      </c>
      <c r="B195" s="17">
        <v>0.748611111111111</v>
      </c>
      <c r="C195" s="17">
        <f t="shared" si="22"/>
        <v>0.7486111111138598</v>
      </c>
      <c r="D195" s="10">
        <v>3.328530555555555</v>
      </c>
      <c r="E195" s="10">
        <v>-23.608172222222223</v>
      </c>
      <c r="F195" s="10">
        <v>3.3537861111111114</v>
      </c>
      <c r="G195" s="10">
        <v>-23.889163888888888</v>
      </c>
      <c r="H195" s="10">
        <v>3.4045305555555556</v>
      </c>
      <c r="I195" s="9">
        <v>-21.963905555555556</v>
      </c>
      <c r="J195" s="49">
        <f t="shared" si="20"/>
        <v>20.782733665546512</v>
      </c>
      <c r="K195" s="50">
        <f t="shared" si="21"/>
        <v>-16.859499999999912</v>
      </c>
      <c r="L195" s="50">
        <f t="shared" si="23"/>
        <v>26.761254807333632</v>
      </c>
      <c r="M195" s="49">
        <f t="shared" si="24"/>
        <v>41.75747674903122</v>
      </c>
      <c r="N195" s="50">
        <f t="shared" si="25"/>
        <v>115.51549999999992</v>
      </c>
      <c r="O195" s="50">
        <f t="shared" si="26"/>
        <v>122.83125662752077</v>
      </c>
      <c r="P195" s="49">
        <f t="shared" si="27"/>
        <v>62.67530424274259</v>
      </c>
      <c r="Q195" s="50">
        <f t="shared" si="28"/>
        <v>98.656</v>
      </c>
      <c r="R195" s="87">
        <f t="shared" si="29"/>
        <v>116.88113662144268</v>
      </c>
    </row>
    <row r="196" spans="1:18" ht="12.75">
      <c r="A196" s="2">
        <v>39783</v>
      </c>
      <c r="B196" s="17">
        <v>0.7493055555555556</v>
      </c>
      <c r="C196" s="17">
        <f t="shared" si="22"/>
        <v>0.7493055555532919</v>
      </c>
      <c r="D196" s="10">
        <v>3.3447916666666666</v>
      </c>
      <c r="E196" s="10">
        <v>-23.60523888888889</v>
      </c>
      <c r="F196" s="10">
        <v>3.3704388888888888</v>
      </c>
      <c r="G196" s="10">
        <v>-23.889025</v>
      </c>
      <c r="H196" s="10">
        <v>3.4212333333333333</v>
      </c>
      <c r="I196" s="9">
        <v>-21.96388333333333</v>
      </c>
      <c r="J196" s="49">
        <f t="shared" si="20"/>
        <v>21.105057847892123</v>
      </c>
      <c r="K196" s="50">
        <f t="shared" si="21"/>
        <v>-17.02716666666653</v>
      </c>
      <c r="L196" s="50">
        <f t="shared" si="23"/>
        <v>27.117298380504515</v>
      </c>
      <c r="M196" s="49">
        <f t="shared" si="24"/>
        <v>41.79866650130591</v>
      </c>
      <c r="N196" s="50">
        <f t="shared" si="25"/>
        <v>115.50850000000011</v>
      </c>
      <c r="O196" s="50">
        <f t="shared" si="26"/>
        <v>122.83868321313697</v>
      </c>
      <c r="P196" s="49">
        <f t="shared" si="27"/>
        <v>63.04094620447561</v>
      </c>
      <c r="Q196" s="50">
        <f t="shared" si="28"/>
        <v>98.48133333333358</v>
      </c>
      <c r="R196" s="87">
        <f t="shared" si="29"/>
        <v>116.93046614747907</v>
      </c>
    </row>
    <row r="197" spans="1:18" ht="12.75">
      <c r="A197" s="2">
        <v>39783</v>
      </c>
      <c r="B197" s="17">
        <v>0.75</v>
      </c>
      <c r="C197" s="17">
        <f t="shared" si="22"/>
        <v>0.75</v>
      </c>
      <c r="D197" s="10">
        <v>3.3610527777777777</v>
      </c>
      <c r="E197" s="10">
        <v>-23.602300000000003</v>
      </c>
      <c r="F197" s="10">
        <v>3.3870944444444446</v>
      </c>
      <c r="G197" s="10">
        <v>-23.88888611111111</v>
      </c>
      <c r="H197" s="10">
        <v>3.4379361111111115</v>
      </c>
      <c r="I197" s="9">
        <v>-21.96386111111111</v>
      </c>
      <c r="J197" s="49">
        <f t="shared" si="20"/>
        <v>21.429668553501823</v>
      </c>
      <c r="K197" s="50">
        <f t="shared" si="21"/>
        <v>-17.195166666666353</v>
      </c>
      <c r="L197" s="50">
        <f t="shared" si="23"/>
        <v>27.475524581113618</v>
      </c>
      <c r="M197" s="49">
        <f t="shared" si="24"/>
        <v>41.837570510372394</v>
      </c>
      <c r="N197" s="50">
        <f t="shared" si="25"/>
        <v>115.50149999999988</v>
      </c>
      <c r="O197" s="50">
        <f t="shared" si="26"/>
        <v>122.84534508258892</v>
      </c>
      <c r="P197" s="49">
        <f t="shared" si="27"/>
        <v>63.406606985345995</v>
      </c>
      <c r="Q197" s="50">
        <f t="shared" si="28"/>
        <v>98.30633333333353</v>
      </c>
      <c r="R197" s="87">
        <f t="shared" si="29"/>
        <v>116.98090862546165</v>
      </c>
    </row>
    <row r="198" spans="1:18" ht="12.75">
      <c r="A198" s="55">
        <v>39783</v>
      </c>
      <c r="B198" s="56">
        <v>0.7506944444444444</v>
      </c>
      <c r="C198" s="17">
        <f t="shared" si="22"/>
        <v>0.7506944444467081</v>
      </c>
      <c r="D198" s="10">
        <v>3.377311111111111</v>
      </c>
      <c r="E198" s="10">
        <v>-23.59935833333333</v>
      </c>
      <c r="F198" s="10">
        <v>3.403747222222222</v>
      </c>
      <c r="G198" s="10">
        <v>-23.88874722222222</v>
      </c>
      <c r="H198" s="10">
        <v>3.4546388888888893</v>
      </c>
      <c r="I198" s="9">
        <v>-21.963838888888887</v>
      </c>
      <c r="J198" s="49">
        <f t="shared" si="20"/>
        <v>21.75427995596419</v>
      </c>
      <c r="K198" s="50">
        <f t="shared" si="21"/>
        <v>-17.363333333333415</v>
      </c>
      <c r="L198" s="50">
        <f t="shared" si="23"/>
        <v>27.834044636863553</v>
      </c>
      <c r="M198" s="49">
        <f t="shared" si="24"/>
        <v>41.87876043640094</v>
      </c>
      <c r="N198" s="50">
        <f t="shared" si="25"/>
        <v>115.49450000000007</v>
      </c>
      <c r="O198" s="50">
        <f t="shared" si="26"/>
        <v>122.85279852709697</v>
      </c>
      <c r="P198" s="49">
        <f t="shared" si="27"/>
        <v>63.774576195142956</v>
      </c>
      <c r="Q198" s="50">
        <f t="shared" si="28"/>
        <v>98.13116666666666</v>
      </c>
      <c r="R198" s="87">
        <f t="shared" si="29"/>
        <v>117.03385168501977</v>
      </c>
    </row>
    <row r="199" spans="1:18" ht="12.75">
      <c r="A199" s="55">
        <v>39783</v>
      </c>
      <c r="B199" s="56">
        <v>0.751388888888889</v>
      </c>
      <c r="C199" s="17">
        <f t="shared" si="22"/>
        <v>0.7513888888861402</v>
      </c>
      <c r="D199" s="10">
        <v>3.393569444444444</v>
      </c>
      <c r="E199" s="10">
        <v>-23.596413888888886</v>
      </c>
      <c r="F199" s="10">
        <v>3.4204027777777775</v>
      </c>
      <c r="G199" s="10">
        <v>-23.888608333333334</v>
      </c>
      <c r="H199" s="10">
        <v>3.471341666666667</v>
      </c>
      <c r="I199" s="9">
        <v>-21.963816666666666</v>
      </c>
      <c r="J199" s="49">
        <f t="shared" si="20"/>
        <v>22.081177891495443</v>
      </c>
      <c r="K199" s="50">
        <f t="shared" si="21"/>
        <v>-17.531666666666865</v>
      </c>
      <c r="L199" s="50">
        <f t="shared" si="23"/>
        <v>28.194640504659485</v>
      </c>
      <c r="M199" s="49">
        <f t="shared" si="24"/>
        <v>41.91766461431156</v>
      </c>
      <c r="N199" s="50">
        <f t="shared" si="25"/>
        <v>115.48750000000005</v>
      </c>
      <c r="O199" s="50">
        <f t="shared" si="26"/>
        <v>122.8594858485413</v>
      </c>
      <c r="P199" s="49">
        <f t="shared" si="27"/>
        <v>64.1425630384836</v>
      </c>
      <c r="Q199" s="50">
        <f t="shared" si="28"/>
        <v>97.95583333333319</v>
      </c>
      <c r="R199" s="87">
        <f t="shared" si="29"/>
        <v>117.08805949871059</v>
      </c>
    </row>
    <row r="200" spans="1:18" ht="12.75">
      <c r="A200" s="55">
        <v>39783</v>
      </c>
      <c r="B200" s="56">
        <v>0.7520833333333333</v>
      </c>
      <c r="C200" s="17">
        <f t="shared" si="22"/>
        <v>0.7520833333328483</v>
      </c>
      <c r="D200" s="10">
        <v>3.4098277777777777</v>
      </c>
      <c r="E200" s="10">
        <v>-23.593466666666664</v>
      </c>
      <c r="F200" s="10">
        <v>3.4370555555555558</v>
      </c>
      <c r="G200" s="10">
        <v>-23.888469444444443</v>
      </c>
      <c r="H200" s="10">
        <v>3.4880444444444447</v>
      </c>
      <c r="I200" s="9">
        <v>-21.963794444444442</v>
      </c>
      <c r="J200" s="49">
        <f t="shared" si="20"/>
        <v>22.40579069010229</v>
      </c>
      <c r="K200" s="50">
        <f t="shared" si="21"/>
        <v>-17.700166666666703</v>
      </c>
      <c r="L200" s="50">
        <f t="shared" si="23"/>
        <v>28.55372754083875</v>
      </c>
      <c r="M200" s="49">
        <f t="shared" si="24"/>
        <v>41.95885471409037</v>
      </c>
      <c r="N200" s="50">
        <f t="shared" si="25"/>
        <v>115.48050000000003</v>
      </c>
      <c r="O200" s="50">
        <f t="shared" si="26"/>
        <v>122.86696614293099</v>
      </c>
      <c r="P200" s="49">
        <f t="shared" si="27"/>
        <v>64.51056753527065</v>
      </c>
      <c r="Q200" s="50">
        <f t="shared" si="28"/>
        <v>97.78033333333333</v>
      </c>
      <c r="R200" s="87">
        <f t="shared" si="29"/>
        <v>117.14353123625945</v>
      </c>
    </row>
    <row r="201" spans="1:18" ht="12.75">
      <c r="A201" s="55">
        <v>39783</v>
      </c>
      <c r="B201" s="56">
        <v>0.7527777777777778</v>
      </c>
      <c r="C201" s="17">
        <f t="shared" si="22"/>
        <v>0.7527777777795563</v>
      </c>
      <c r="D201" s="10">
        <v>3.426083333333333</v>
      </c>
      <c r="E201" s="10">
        <v>-23.590516666666666</v>
      </c>
      <c r="F201" s="10">
        <v>3.453711111111111</v>
      </c>
      <c r="G201" s="10">
        <v>-23.888330555555555</v>
      </c>
      <c r="H201" s="10">
        <v>3.5047444444444444</v>
      </c>
      <c r="I201" s="9">
        <v>-21.96377222222222</v>
      </c>
      <c r="J201" s="49">
        <f t="shared" si="20"/>
        <v>22.734975867802767</v>
      </c>
      <c r="K201" s="50">
        <f t="shared" si="21"/>
        <v>-17.868833333333356</v>
      </c>
      <c r="L201" s="50">
        <f t="shared" si="23"/>
        <v>28.916679138587465</v>
      </c>
      <c r="M201" s="49">
        <f t="shared" si="24"/>
        <v>41.99547321971326</v>
      </c>
      <c r="N201" s="50">
        <f t="shared" si="25"/>
        <v>115.47350000000002</v>
      </c>
      <c r="O201" s="50">
        <f t="shared" si="26"/>
        <v>122.87289763490425</v>
      </c>
      <c r="P201" s="49">
        <f t="shared" si="27"/>
        <v>64.87858970539635</v>
      </c>
      <c r="Q201" s="50">
        <f t="shared" si="28"/>
        <v>97.60466666666666</v>
      </c>
      <c r="R201" s="87">
        <f t="shared" si="29"/>
        <v>117.20026602901663</v>
      </c>
    </row>
    <row r="202" spans="1:18" ht="12.75">
      <c r="A202" s="2">
        <v>39783</v>
      </c>
      <c r="B202" s="17">
        <v>0.7534722222222222</v>
      </c>
      <c r="C202" s="17">
        <f t="shared" si="22"/>
        <v>0.7534722222189885</v>
      </c>
      <c r="D202" s="10">
        <v>3.442341666666667</v>
      </c>
      <c r="E202" s="10">
        <v>-23.587563888888887</v>
      </c>
      <c r="F202" s="10">
        <v>3.470363888888889</v>
      </c>
      <c r="G202" s="10">
        <v>-23.888191666666668</v>
      </c>
      <c r="H202" s="10">
        <v>3.521447222222222</v>
      </c>
      <c r="I202" s="9">
        <v>-21.96374722222222</v>
      </c>
      <c r="J202" s="49">
        <f t="shared" si="20"/>
        <v>23.059590064983777</v>
      </c>
      <c r="K202" s="50">
        <f t="shared" si="21"/>
        <v>-18.037666666666823</v>
      </c>
      <c r="L202" s="50">
        <f t="shared" si="23"/>
        <v>29.276306337085657</v>
      </c>
      <c r="M202" s="49">
        <f t="shared" si="24"/>
        <v>42.0366634907865</v>
      </c>
      <c r="N202" s="50">
        <f t="shared" si="25"/>
        <v>115.46666666666681</v>
      </c>
      <c r="O202" s="50">
        <f t="shared" si="26"/>
        <v>122.88056066176117</v>
      </c>
      <c r="P202" s="49">
        <f t="shared" si="27"/>
        <v>65.24662956874066</v>
      </c>
      <c r="Q202" s="50">
        <f t="shared" si="28"/>
        <v>97.42899999999999</v>
      </c>
      <c r="R202" s="87">
        <f t="shared" si="29"/>
        <v>117.25840145200881</v>
      </c>
    </row>
    <row r="203" spans="1:18" ht="12.75">
      <c r="A203" s="2">
        <v>39783</v>
      </c>
      <c r="B203" s="17">
        <v>0.7541666666666668</v>
      </c>
      <c r="C203" s="17">
        <f t="shared" si="22"/>
        <v>0.7541666666656965</v>
      </c>
      <c r="D203" s="10">
        <v>3.4585972222222225</v>
      </c>
      <c r="E203" s="10">
        <v>-23.584605555555555</v>
      </c>
      <c r="F203" s="10">
        <v>3.4870194444444444</v>
      </c>
      <c r="G203" s="10">
        <v>-23.888052777777776</v>
      </c>
      <c r="H203" s="10">
        <v>3.53815</v>
      </c>
      <c r="I203" s="9">
        <v>-21.963725</v>
      </c>
      <c r="J203" s="49">
        <f t="shared" si="20"/>
        <v>23.38877665106402</v>
      </c>
      <c r="K203" s="50">
        <f t="shared" si="21"/>
        <v>-18.20683333333328</v>
      </c>
      <c r="L203" s="50">
        <f t="shared" si="23"/>
        <v>29.639899683722504</v>
      </c>
      <c r="M203" s="49">
        <f t="shared" si="24"/>
        <v>42.075568003922925</v>
      </c>
      <c r="N203" s="50">
        <f t="shared" si="25"/>
        <v>115.45966666666658</v>
      </c>
      <c r="O203" s="50">
        <f t="shared" si="26"/>
        <v>122.88729816230195</v>
      </c>
      <c r="P203" s="49">
        <f t="shared" si="27"/>
        <v>65.61697970959906</v>
      </c>
      <c r="Q203" s="50">
        <f t="shared" si="28"/>
        <v>97.2528333333333</v>
      </c>
      <c r="R203" s="87">
        <f t="shared" si="29"/>
        <v>117.31880334188139</v>
      </c>
    </row>
    <row r="204" spans="1:18" ht="12.75">
      <c r="A204" s="2">
        <v>39783</v>
      </c>
      <c r="B204" s="17">
        <v>0.7548611111111111</v>
      </c>
      <c r="C204" s="17">
        <f t="shared" si="22"/>
        <v>0.7548611111124046</v>
      </c>
      <c r="D204" s="10">
        <v>3.474852777777778</v>
      </c>
      <c r="E204" s="10">
        <v>-23.581647222222223</v>
      </c>
      <c r="F204" s="10">
        <v>3.5036722222222223</v>
      </c>
      <c r="G204" s="10">
        <v>-23.887911111111112</v>
      </c>
      <c r="H204" s="10">
        <v>3.5548527777777776</v>
      </c>
      <c r="I204" s="9">
        <v>-21.963702777777776</v>
      </c>
      <c r="J204" s="49">
        <f t="shared" si="20"/>
        <v>23.715678604505715</v>
      </c>
      <c r="K204" s="50">
        <f t="shared" si="21"/>
        <v>-18.375833333333347</v>
      </c>
      <c r="L204" s="50">
        <f t="shared" si="23"/>
        <v>30.001744322066592</v>
      </c>
      <c r="M204" s="49">
        <f t="shared" si="24"/>
        <v>42.116759353062015</v>
      </c>
      <c r="N204" s="50">
        <f t="shared" si="25"/>
        <v>115.45250000000017</v>
      </c>
      <c r="O204" s="50">
        <f t="shared" si="26"/>
        <v>122.8946751273373</v>
      </c>
      <c r="P204" s="49">
        <f t="shared" si="27"/>
        <v>65.98734630551574</v>
      </c>
      <c r="Q204" s="50">
        <f t="shared" si="28"/>
        <v>97.07666666666682</v>
      </c>
      <c r="R204" s="87">
        <f t="shared" si="29"/>
        <v>117.38061630250202</v>
      </c>
    </row>
    <row r="205" spans="1:18" ht="12.75">
      <c r="A205" s="2">
        <v>39783</v>
      </c>
      <c r="B205" s="17">
        <v>0.7555555555555555</v>
      </c>
      <c r="C205" s="17">
        <f t="shared" si="22"/>
        <v>0.7555555555591127</v>
      </c>
      <c r="D205" s="10">
        <v>3.4911083333333335</v>
      </c>
      <c r="E205" s="10">
        <v>-23.578683333333334</v>
      </c>
      <c r="F205" s="10">
        <v>3.520325</v>
      </c>
      <c r="G205" s="10">
        <v>-23.88777222222222</v>
      </c>
      <c r="H205" s="10">
        <v>3.5715555555555554</v>
      </c>
      <c r="I205" s="9">
        <v>-21.963680555555555</v>
      </c>
      <c r="J205" s="49">
        <f t="shared" si="20"/>
        <v>24.04258075746746</v>
      </c>
      <c r="K205" s="50">
        <f t="shared" si="21"/>
        <v>-18.545333333333218</v>
      </c>
      <c r="L205" s="50">
        <f t="shared" si="23"/>
        <v>30.364042516170088</v>
      </c>
      <c r="M205" s="49">
        <f t="shared" si="24"/>
        <v>42.157949886857715</v>
      </c>
      <c r="N205" s="50">
        <f t="shared" si="25"/>
        <v>115.44549999999994</v>
      </c>
      <c r="O205" s="50">
        <f t="shared" si="26"/>
        <v>122.90222214798555</v>
      </c>
      <c r="P205" s="49">
        <f t="shared" si="27"/>
        <v>66.3577321617313</v>
      </c>
      <c r="Q205" s="50">
        <f t="shared" si="28"/>
        <v>96.90016666666672</v>
      </c>
      <c r="R205" s="87">
        <f t="shared" si="29"/>
        <v>117.44356482019718</v>
      </c>
    </row>
    <row r="206" spans="1:18" ht="12.75">
      <c r="A206" s="2">
        <v>39783</v>
      </c>
      <c r="B206" s="17">
        <v>0.75625</v>
      </c>
      <c r="C206" s="17">
        <f t="shared" si="22"/>
        <v>0.7562499999985448</v>
      </c>
      <c r="D206" s="10">
        <v>3.507361111111111</v>
      </c>
      <c r="E206" s="10">
        <v>-23.575716666666665</v>
      </c>
      <c r="F206" s="10">
        <v>3.5369805555555556</v>
      </c>
      <c r="G206" s="10">
        <v>-23.887633333333333</v>
      </c>
      <c r="H206" s="10">
        <v>3.5882583333333335</v>
      </c>
      <c r="I206" s="9">
        <v>-21.96365833333333</v>
      </c>
      <c r="J206" s="49">
        <f t="shared" si="20"/>
        <v>24.374055319041343</v>
      </c>
      <c r="K206" s="50">
        <f t="shared" si="21"/>
        <v>-18.715000000000117</v>
      </c>
      <c r="L206" s="50">
        <f t="shared" si="23"/>
        <v>30.73020985440373</v>
      </c>
      <c r="M206" s="49">
        <f t="shared" si="24"/>
        <v>42.19685465530356</v>
      </c>
      <c r="N206" s="50">
        <f t="shared" si="25"/>
        <v>115.43850000000013</v>
      </c>
      <c r="O206" s="50">
        <f t="shared" si="26"/>
        <v>122.90899814517587</v>
      </c>
      <c r="P206" s="49">
        <f t="shared" si="27"/>
        <v>66.73042724019864</v>
      </c>
      <c r="Q206" s="50">
        <f t="shared" si="28"/>
        <v>96.72350000000002</v>
      </c>
      <c r="R206" s="87">
        <f t="shared" si="29"/>
        <v>117.5090863376507</v>
      </c>
    </row>
    <row r="207" spans="1:18" ht="12.75">
      <c r="A207" s="2">
        <v>39783</v>
      </c>
      <c r="B207" s="17">
        <v>0.7569444444444445</v>
      </c>
      <c r="C207" s="17">
        <f t="shared" si="22"/>
        <v>0.7569444444452529</v>
      </c>
      <c r="D207" s="10">
        <v>3.523613888888889</v>
      </c>
      <c r="E207" s="10">
        <v>-23.572747222222223</v>
      </c>
      <c r="F207" s="10">
        <v>3.553633333333333</v>
      </c>
      <c r="G207" s="10">
        <v>-23.887494444444442</v>
      </c>
      <c r="H207" s="10">
        <v>3.6049611111111113</v>
      </c>
      <c r="I207" s="9">
        <v>-21.96363611111111</v>
      </c>
      <c r="J207" s="49">
        <f t="shared" si="20"/>
        <v>24.703244736238226</v>
      </c>
      <c r="K207" s="50">
        <f t="shared" si="21"/>
        <v>-18.88483333333319</v>
      </c>
      <c r="L207" s="50">
        <f t="shared" si="23"/>
        <v>31.09481034716652</v>
      </c>
      <c r="M207" s="49">
        <f t="shared" si="24"/>
        <v>42.23804536284066</v>
      </c>
      <c r="N207" s="50">
        <f t="shared" si="25"/>
        <v>115.4314999999999</v>
      </c>
      <c r="O207" s="50">
        <f t="shared" si="26"/>
        <v>122.91657198410377</v>
      </c>
      <c r="P207" s="49">
        <f t="shared" si="27"/>
        <v>67.10314033368455</v>
      </c>
      <c r="Q207" s="50">
        <f t="shared" si="28"/>
        <v>96.54666666666671</v>
      </c>
      <c r="R207" s="87">
        <f t="shared" si="29"/>
        <v>117.57589160659856</v>
      </c>
    </row>
    <row r="208" spans="1:18" ht="12.75">
      <c r="A208" s="2">
        <v>39783</v>
      </c>
      <c r="B208" s="17">
        <v>0.7576388888888889</v>
      </c>
      <c r="C208" s="17">
        <f t="shared" si="22"/>
        <v>0.757638888891961</v>
      </c>
      <c r="D208" s="10">
        <v>3.5398666666666667</v>
      </c>
      <c r="E208" s="10">
        <v>-23.569775</v>
      </c>
      <c r="F208" s="10">
        <v>3.570288888888889</v>
      </c>
      <c r="G208" s="10">
        <v>-23.887355555555555</v>
      </c>
      <c r="H208" s="10">
        <v>3.621661111111111</v>
      </c>
      <c r="I208" s="9">
        <v>-21.963613888888887</v>
      </c>
      <c r="J208" s="49">
        <f t="shared" si="20"/>
        <v>25.034720718404003</v>
      </c>
      <c r="K208" s="50">
        <f t="shared" si="21"/>
        <v>-19.054833333333292</v>
      </c>
      <c r="L208" s="50">
        <f t="shared" si="23"/>
        <v>31.46146714331034</v>
      </c>
      <c r="M208" s="49">
        <f t="shared" si="24"/>
        <v>42.27466444176082</v>
      </c>
      <c r="N208" s="50">
        <f t="shared" si="25"/>
        <v>115.4245000000001</v>
      </c>
      <c r="O208" s="50">
        <f t="shared" si="26"/>
        <v>122.92258724056168</v>
      </c>
      <c r="P208" s="49">
        <f t="shared" si="27"/>
        <v>67.47358002775705</v>
      </c>
      <c r="Q208" s="50">
        <f t="shared" si="28"/>
        <v>96.3696666666668</v>
      </c>
      <c r="R208" s="87">
        <f t="shared" si="29"/>
        <v>117.64266511434789</v>
      </c>
    </row>
    <row r="209" spans="1:18" ht="12.75">
      <c r="A209" s="2">
        <v>39783</v>
      </c>
      <c r="B209" s="17">
        <v>0.7583333333333333</v>
      </c>
      <c r="C209" s="17">
        <f t="shared" si="22"/>
        <v>0.7583333333313931</v>
      </c>
      <c r="D209" s="10">
        <v>3.556119444444444</v>
      </c>
      <c r="E209" s="10">
        <v>-23.5668</v>
      </c>
      <c r="F209" s="10">
        <v>3.5869416666666667</v>
      </c>
      <c r="G209" s="10">
        <v>-23.887216666666667</v>
      </c>
      <c r="H209" s="10">
        <v>3.6383638888888887</v>
      </c>
      <c r="I209" s="9">
        <v>-21.963591666666666</v>
      </c>
      <c r="J209" s="49">
        <f aca="true" t="shared" si="30" ref="J209:J272">15*(F209-D209)*COS(RADIANS(G209))*60</f>
        <v>25.363911551273834</v>
      </c>
      <c r="K209" s="50">
        <f aca="true" t="shared" si="31" ref="K209:K272">(G209-E209)*60</f>
        <v>-19.224999999999994</v>
      </c>
      <c r="L209" s="50">
        <f t="shared" si="23"/>
        <v>31.826539777060937</v>
      </c>
      <c r="M209" s="49">
        <f t="shared" si="24"/>
        <v>42.31585532058173</v>
      </c>
      <c r="N209" s="50">
        <f t="shared" si="25"/>
        <v>115.41750000000008</v>
      </c>
      <c r="O209" s="50">
        <f t="shared" si="26"/>
        <v>122.93018717045224</v>
      </c>
      <c r="P209" s="49">
        <f t="shared" si="27"/>
        <v>67.84632915954307</v>
      </c>
      <c r="Q209" s="50">
        <f t="shared" si="28"/>
        <v>96.19250000000008</v>
      </c>
      <c r="R209" s="87">
        <f t="shared" si="29"/>
        <v>117.71202757864245</v>
      </c>
    </row>
    <row r="210" spans="1:18" ht="12.75">
      <c r="A210" s="2">
        <v>39783</v>
      </c>
      <c r="B210" s="17">
        <v>0.7590277777777777</v>
      </c>
      <c r="C210" s="17">
        <f aca="true" t="shared" si="32" ref="C210:C273">B210+A210-$A$17</f>
        <v>0.7590277777781012</v>
      </c>
      <c r="D210" s="10">
        <v>3.572372222222222</v>
      </c>
      <c r="E210" s="10">
        <v>-23.563822222222225</v>
      </c>
      <c r="F210" s="10">
        <v>3.603597222222222</v>
      </c>
      <c r="G210" s="10">
        <v>-23.887077777777776</v>
      </c>
      <c r="H210" s="10">
        <v>3.6550666666666665</v>
      </c>
      <c r="I210" s="9">
        <v>-21.963566666666665</v>
      </c>
      <c r="J210" s="49">
        <f t="shared" si="30"/>
        <v>25.695388954007825</v>
      </c>
      <c r="K210" s="50">
        <f t="shared" si="31"/>
        <v>-19.395333333333085</v>
      </c>
      <c r="L210" s="50">
        <f aca="true" t="shared" si="33" ref="L210:L273">SQRT(J210^2+K210^2)</f>
        <v>32.193663485363835</v>
      </c>
      <c r="M210" s="49">
        <f aca="true" t="shared" si="34" ref="M210:M273">15*(H210-F210)*COS(RADIANS(G210))*60</f>
        <v>42.35476042423354</v>
      </c>
      <c r="N210" s="50">
        <f aca="true" t="shared" si="35" ref="N210:N273">(I210-G210)*60</f>
        <v>115.41066666666666</v>
      </c>
      <c r="O210" s="50">
        <f aca="true" t="shared" si="36" ref="O210:O273">SQRT(M210^2+N210^2)</f>
        <v>122.93716976992215</v>
      </c>
      <c r="P210" s="49">
        <f aca="true" t="shared" si="37" ref="P210:P273">15*(H210-D210)*COS(RADIANS(E210))*60</f>
        <v>68.21909636644632</v>
      </c>
      <c r="Q210" s="50">
        <f aca="true" t="shared" si="38" ref="Q210:Q273">(I210-E210)*60</f>
        <v>96.01533333333357</v>
      </c>
      <c r="R210" s="87">
        <f aca="true" t="shared" si="39" ref="R210:R273">SQRT(P210^2+Q210^2)</f>
        <v>117.7828058086818</v>
      </c>
    </row>
    <row r="211" spans="1:18" ht="12.75">
      <c r="A211" s="2">
        <v>39783</v>
      </c>
      <c r="B211" s="17">
        <v>0.7597222222222223</v>
      </c>
      <c r="C211" s="17">
        <f t="shared" si="32"/>
        <v>0.7597222222248092</v>
      </c>
      <c r="D211" s="10">
        <v>3.5886222222222224</v>
      </c>
      <c r="E211" s="10">
        <v>-23.56084166666667</v>
      </c>
      <c r="F211" s="10">
        <v>3.62025</v>
      </c>
      <c r="G211" s="10">
        <v>-23.88693888888889</v>
      </c>
      <c r="H211" s="10">
        <v>3.671769444444444</v>
      </c>
      <c r="I211" s="9">
        <v>-21.963544444444445</v>
      </c>
      <c r="J211" s="49">
        <f t="shared" si="30"/>
        <v>26.026867068244343</v>
      </c>
      <c r="K211" s="50">
        <f t="shared" si="31"/>
        <v>-19.565833333333202</v>
      </c>
      <c r="L211" s="50">
        <f t="shared" si="33"/>
        <v>32.561014164424215</v>
      </c>
      <c r="M211" s="49">
        <f t="shared" si="34"/>
        <v>42.395951476789804</v>
      </c>
      <c r="N211" s="50">
        <f t="shared" si="35"/>
        <v>115.40366666666664</v>
      </c>
      <c r="O211" s="50">
        <f t="shared" si="36"/>
        <v>122.94479648091423</v>
      </c>
      <c r="P211" s="49">
        <f t="shared" si="37"/>
        <v>68.59417325881725</v>
      </c>
      <c r="Q211" s="50">
        <f t="shared" si="38"/>
        <v>95.83783333333344</v>
      </c>
      <c r="R211" s="87">
        <f t="shared" si="39"/>
        <v>117.85606010336693</v>
      </c>
    </row>
    <row r="212" spans="1:18" ht="12.75">
      <c r="A212" s="2">
        <v>39783</v>
      </c>
      <c r="B212" s="17">
        <v>0.7604166666666666</v>
      </c>
      <c r="C212" s="17">
        <f t="shared" si="32"/>
        <v>0.7604166666642413</v>
      </c>
      <c r="D212" s="10">
        <v>3.6048722222222223</v>
      </c>
      <c r="E212" s="10">
        <v>-23.557855555555555</v>
      </c>
      <c r="F212" s="10">
        <v>3.636902777777778</v>
      </c>
      <c r="G212" s="10">
        <v>-23.8868</v>
      </c>
      <c r="H212" s="10">
        <v>3.6884722222222224</v>
      </c>
      <c r="I212" s="9">
        <v>-21.96352222222222</v>
      </c>
      <c r="J212" s="49">
        <f t="shared" si="30"/>
        <v>26.358345893977916</v>
      </c>
      <c r="K212" s="50">
        <f t="shared" si="31"/>
        <v>-19.736666666666736</v>
      </c>
      <c r="L212" s="50">
        <f t="shared" si="33"/>
        <v>32.928686724157345</v>
      </c>
      <c r="M212" s="49">
        <f t="shared" si="34"/>
        <v>42.437142617440024</v>
      </c>
      <c r="N212" s="50">
        <f t="shared" si="35"/>
        <v>115.39666666666683</v>
      </c>
      <c r="O212" s="50">
        <f t="shared" si="36"/>
        <v>122.95243694742598</v>
      </c>
      <c r="P212" s="49">
        <f t="shared" si="37"/>
        <v>68.96926982831013</v>
      </c>
      <c r="Q212" s="50">
        <f t="shared" si="38"/>
        <v>95.6600000000001</v>
      </c>
      <c r="R212" s="87">
        <f t="shared" si="39"/>
        <v>117.93047011120693</v>
      </c>
    </row>
    <row r="213" spans="1:18" ht="12.75">
      <c r="A213" s="2">
        <v>39783</v>
      </c>
      <c r="B213" s="17">
        <v>0.7611111111111111</v>
      </c>
      <c r="C213" s="17">
        <f t="shared" si="32"/>
        <v>0.7611111111109494</v>
      </c>
      <c r="D213" s="10">
        <v>3.621122222222222</v>
      </c>
      <c r="E213" s="10">
        <v>-23.554869444444446</v>
      </c>
      <c r="F213" s="10">
        <v>3.6535583333333332</v>
      </c>
      <c r="G213" s="10">
        <v>-23.88666111111111</v>
      </c>
      <c r="H213" s="10">
        <v>3.705175</v>
      </c>
      <c r="I213" s="9">
        <v>-21.9635</v>
      </c>
      <c r="J213" s="49">
        <f t="shared" si="30"/>
        <v>26.692111301828337</v>
      </c>
      <c r="K213" s="50">
        <f t="shared" si="31"/>
        <v>-19.907499999999843</v>
      </c>
      <c r="L213" s="50">
        <f t="shared" si="33"/>
        <v>33.298308695775916</v>
      </c>
      <c r="M213" s="49">
        <f t="shared" si="34"/>
        <v>42.476047975556746</v>
      </c>
      <c r="N213" s="50">
        <f t="shared" si="35"/>
        <v>115.3896666666666</v>
      </c>
      <c r="O213" s="50">
        <f t="shared" si="36"/>
        <v>122.95930149877327</v>
      </c>
      <c r="P213" s="49">
        <f t="shared" si="37"/>
        <v>69.34438318695214</v>
      </c>
      <c r="Q213" s="50">
        <f t="shared" si="38"/>
        <v>95.48216666666676</v>
      </c>
      <c r="R213" s="87">
        <f t="shared" si="39"/>
        <v>118.00630335257512</v>
      </c>
    </row>
    <row r="214" spans="1:18" ht="12.75">
      <c r="A214" s="2">
        <v>39783</v>
      </c>
      <c r="B214" s="17">
        <v>0.7618055555555556</v>
      </c>
      <c r="C214" s="17">
        <f t="shared" si="32"/>
        <v>0.7618055555576575</v>
      </c>
      <c r="D214" s="10">
        <v>3.6373694444444444</v>
      </c>
      <c r="E214" s="10">
        <v>-23.55187777777778</v>
      </c>
      <c r="F214" s="10">
        <v>3.670211111111111</v>
      </c>
      <c r="G214" s="10">
        <v>-23.886519444444446</v>
      </c>
      <c r="H214" s="10">
        <v>3.721877777777778</v>
      </c>
      <c r="I214" s="9">
        <v>-21.963477777777776</v>
      </c>
      <c r="J214" s="49">
        <f t="shared" si="30"/>
        <v>27.02587800632644</v>
      </c>
      <c r="K214" s="50">
        <f t="shared" si="31"/>
        <v>-20.078499999999977</v>
      </c>
      <c r="L214" s="50">
        <f t="shared" si="33"/>
        <v>33.6681488095624</v>
      </c>
      <c r="M214" s="49">
        <f t="shared" si="34"/>
        <v>42.517240202797325</v>
      </c>
      <c r="N214" s="50">
        <f t="shared" si="35"/>
        <v>115.38250000000019</v>
      </c>
      <c r="O214" s="50">
        <f t="shared" si="36"/>
        <v>122.96681268013907</v>
      </c>
      <c r="P214" s="49">
        <f t="shared" si="37"/>
        <v>69.72180802503306</v>
      </c>
      <c r="Q214" s="50">
        <f t="shared" si="38"/>
        <v>95.30400000000022</v>
      </c>
      <c r="R214" s="87">
        <f t="shared" si="39"/>
        <v>118.08464307554817</v>
      </c>
    </row>
    <row r="215" spans="1:18" ht="12.75">
      <c r="A215" s="2">
        <v>39783</v>
      </c>
      <c r="B215" s="17">
        <v>0.7625</v>
      </c>
      <c r="C215" s="17">
        <f t="shared" si="32"/>
        <v>0.7624999999970896</v>
      </c>
      <c r="D215" s="10">
        <v>3.6536194444444443</v>
      </c>
      <c r="E215" s="10">
        <v>-23.548886111111113</v>
      </c>
      <c r="F215" s="10">
        <v>3.686866666666667</v>
      </c>
      <c r="G215" s="10">
        <v>-23.886380555555554</v>
      </c>
      <c r="H215" s="10">
        <v>3.738577777777778</v>
      </c>
      <c r="I215" s="9">
        <v>-21.963455555555555</v>
      </c>
      <c r="J215" s="49">
        <f t="shared" si="30"/>
        <v>27.35964485411931</v>
      </c>
      <c r="K215" s="50">
        <f t="shared" si="31"/>
        <v>-20.2496666666665</v>
      </c>
      <c r="L215" s="50">
        <f t="shared" si="33"/>
        <v>34.03820157785428</v>
      </c>
      <c r="M215" s="49">
        <f t="shared" si="34"/>
        <v>42.55385985498186</v>
      </c>
      <c r="N215" s="50">
        <f t="shared" si="35"/>
        <v>115.37549999999996</v>
      </c>
      <c r="O215" s="50">
        <f t="shared" si="36"/>
        <v>122.97291160579807</v>
      </c>
      <c r="P215" s="49">
        <f t="shared" si="37"/>
        <v>70.0946661837552</v>
      </c>
      <c r="Q215" s="50">
        <f t="shared" si="38"/>
        <v>95.12583333333346</v>
      </c>
      <c r="R215" s="87">
        <f t="shared" si="39"/>
        <v>118.16169597112767</v>
      </c>
    </row>
    <row r="216" spans="1:18" ht="12.75">
      <c r="A216" s="2">
        <v>39783</v>
      </c>
      <c r="B216" s="17">
        <v>0.7631944444444444</v>
      </c>
      <c r="C216" s="17">
        <f t="shared" si="32"/>
        <v>0.7631944444437977</v>
      </c>
      <c r="D216" s="10">
        <v>3.6698666666666666</v>
      </c>
      <c r="E216" s="10">
        <v>-23.54588888888889</v>
      </c>
      <c r="F216" s="10">
        <v>3.703519444444445</v>
      </c>
      <c r="G216" s="10">
        <v>-23.886241666666667</v>
      </c>
      <c r="H216" s="10">
        <v>3.7552805555555557</v>
      </c>
      <c r="I216" s="9">
        <v>-21.963430555555554</v>
      </c>
      <c r="J216" s="49">
        <f t="shared" si="30"/>
        <v>27.693412418292834</v>
      </c>
      <c r="K216" s="50">
        <f t="shared" si="31"/>
        <v>-20.42116666666665</v>
      </c>
      <c r="L216" s="50">
        <f t="shared" si="33"/>
        <v>34.40856200711435</v>
      </c>
      <c r="M216" s="49">
        <f t="shared" si="34"/>
        <v>42.59505134151551</v>
      </c>
      <c r="N216" s="50">
        <f t="shared" si="35"/>
        <v>115.36866666666675</v>
      </c>
      <c r="O216" s="50">
        <f t="shared" si="36"/>
        <v>122.9807612890358</v>
      </c>
      <c r="P216" s="49">
        <f t="shared" si="37"/>
        <v>70.47212772858128</v>
      </c>
      <c r="Q216" s="50">
        <f t="shared" si="38"/>
        <v>94.9475000000001</v>
      </c>
      <c r="R216" s="87">
        <f t="shared" si="39"/>
        <v>118.24275260177046</v>
      </c>
    </row>
    <row r="217" spans="1:18" ht="12.75">
      <c r="A217" s="2">
        <v>39783</v>
      </c>
      <c r="B217" s="17">
        <v>0.7638888888888888</v>
      </c>
      <c r="C217" s="17">
        <f t="shared" si="32"/>
        <v>0.7638888888905058</v>
      </c>
      <c r="D217" s="10">
        <v>3.6861111111111113</v>
      </c>
      <c r="E217" s="10">
        <v>-23.54289166666667</v>
      </c>
      <c r="F217" s="10">
        <v>3.7201750000000002</v>
      </c>
      <c r="G217" s="10">
        <v>-23.886102777777776</v>
      </c>
      <c r="H217" s="10">
        <v>3.7719833333333335</v>
      </c>
      <c r="I217" s="9">
        <v>-21.963408333333334</v>
      </c>
      <c r="J217" s="49">
        <f t="shared" si="30"/>
        <v>28.03175245982294</v>
      </c>
      <c r="K217" s="50">
        <f t="shared" si="31"/>
        <v>-20.592666666666375</v>
      </c>
      <c r="L217" s="50">
        <f t="shared" si="33"/>
        <v>34.78271217736222</v>
      </c>
      <c r="M217" s="49">
        <f t="shared" si="34"/>
        <v>42.633957035648415</v>
      </c>
      <c r="N217" s="50">
        <f t="shared" si="35"/>
        <v>115.36166666666652</v>
      </c>
      <c r="O217" s="50">
        <f t="shared" si="36"/>
        <v>122.98767592173043</v>
      </c>
      <c r="P217" s="49">
        <f t="shared" si="37"/>
        <v>70.85189811982475</v>
      </c>
      <c r="Q217" s="50">
        <f t="shared" si="38"/>
        <v>94.76900000000015</v>
      </c>
      <c r="R217" s="87">
        <f t="shared" si="39"/>
        <v>118.32647560111835</v>
      </c>
    </row>
    <row r="218" spans="1:18" ht="12.75">
      <c r="A218" s="2">
        <v>39783</v>
      </c>
      <c r="B218" s="17">
        <v>0.7645833333333334</v>
      </c>
      <c r="C218" s="17">
        <f t="shared" si="32"/>
        <v>0.7645833333299379</v>
      </c>
      <c r="D218" s="10">
        <v>3.7023583333333336</v>
      </c>
      <c r="E218" s="10">
        <v>-23.53988888888889</v>
      </c>
      <c r="F218" s="10">
        <v>3.7368277777777776</v>
      </c>
      <c r="G218" s="10">
        <v>-23.885963888888888</v>
      </c>
      <c r="H218" s="10">
        <v>3.788686111111111</v>
      </c>
      <c r="I218" s="9">
        <v>-21.96338611111111</v>
      </c>
      <c r="J218" s="49">
        <f t="shared" si="30"/>
        <v>28.365521461648232</v>
      </c>
      <c r="K218" s="50">
        <f t="shared" si="31"/>
        <v>-20.76449999999994</v>
      </c>
      <c r="L218" s="50">
        <f t="shared" si="33"/>
        <v>35.15348159203045</v>
      </c>
      <c r="M218" s="49">
        <f t="shared" si="34"/>
        <v>42.675148695907815</v>
      </c>
      <c r="N218" s="50">
        <f t="shared" si="35"/>
        <v>115.35466666666672</v>
      </c>
      <c r="O218" s="50">
        <f t="shared" si="36"/>
        <v>122.99539600324734</v>
      </c>
      <c r="P218" s="49">
        <f t="shared" si="37"/>
        <v>71.22939660885575</v>
      </c>
      <c r="Q218" s="50">
        <f t="shared" si="38"/>
        <v>94.59016666666678</v>
      </c>
      <c r="R218" s="87">
        <f t="shared" si="39"/>
        <v>118.40999354484177</v>
      </c>
    </row>
    <row r="219" spans="1:18" ht="12.75">
      <c r="A219" s="2">
        <v>39783</v>
      </c>
      <c r="B219" s="17">
        <v>0.7652777777777778</v>
      </c>
      <c r="C219" s="17">
        <f t="shared" si="32"/>
        <v>0.765277777776646</v>
      </c>
      <c r="D219" s="10">
        <v>3.718602777777778</v>
      </c>
      <c r="E219" s="10">
        <v>-23.536886111111112</v>
      </c>
      <c r="F219" s="10">
        <v>3.7534805555555555</v>
      </c>
      <c r="G219" s="10">
        <v>-23.885825</v>
      </c>
      <c r="H219" s="10">
        <v>3.805388888888889</v>
      </c>
      <c r="I219" s="9">
        <v>-21.96336388888889</v>
      </c>
      <c r="J219" s="49">
        <f t="shared" si="30"/>
        <v>28.701577065236062</v>
      </c>
      <c r="K219" s="50">
        <f t="shared" si="31"/>
        <v>-20.936333333333295</v>
      </c>
      <c r="L219" s="50">
        <f t="shared" si="33"/>
        <v>35.52619567975338</v>
      </c>
      <c r="M219" s="49">
        <f t="shared" si="34"/>
        <v>42.7163404442554</v>
      </c>
      <c r="N219" s="50">
        <f t="shared" si="35"/>
        <v>115.3476666666667</v>
      </c>
      <c r="O219" s="50">
        <f t="shared" si="36"/>
        <v>123.00312982356986</v>
      </c>
      <c r="P219" s="49">
        <f t="shared" si="37"/>
        <v>71.60920407380216</v>
      </c>
      <c r="Q219" s="50">
        <f t="shared" si="38"/>
        <v>94.4113333333334</v>
      </c>
      <c r="R219" s="87">
        <f t="shared" si="39"/>
        <v>118.49632049081201</v>
      </c>
    </row>
    <row r="220" spans="1:18" ht="12.75">
      <c r="A220" s="2">
        <v>39783</v>
      </c>
      <c r="B220" s="17">
        <v>0.7659722222222222</v>
      </c>
      <c r="C220" s="17">
        <f t="shared" si="32"/>
        <v>0.765972222223354</v>
      </c>
      <c r="D220" s="10">
        <v>3.7348500000000002</v>
      </c>
      <c r="E220" s="10">
        <v>-23.53387777777778</v>
      </c>
      <c r="F220" s="10">
        <v>3.770136111111111</v>
      </c>
      <c r="G220" s="10">
        <v>-23.88568611111111</v>
      </c>
      <c r="H220" s="10">
        <v>3.822091666666666</v>
      </c>
      <c r="I220" s="9">
        <v>-21.963341666666665</v>
      </c>
      <c r="J220" s="49">
        <f t="shared" si="30"/>
        <v>29.03763339008868</v>
      </c>
      <c r="K220" s="50">
        <f t="shared" si="31"/>
        <v>-21.10849999999985</v>
      </c>
      <c r="L220" s="50">
        <f t="shared" si="33"/>
        <v>35.89920507681453</v>
      </c>
      <c r="M220" s="49">
        <f t="shared" si="34"/>
        <v>42.755246392838124</v>
      </c>
      <c r="N220" s="50">
        <f t="shared" si="35"/>
        <v>115.34066666666668</v>
      </c>
      <c r="O220" s="50">
        <f t="shared" si="36"/>
        <v>123.0100828437385</v>
      </c>
      <c r="P220" s="49">
        <f t="shared" si="37"/>
        <v>71.98673958791285</v>
      </c>
      <c r="Q220" s="50">
        <f t="shared" si="38"/>
        <v>94.23216666666683</v>
      </c>
      <c r="R220" s="87">
        <f t="shared" si="39"/>
        <v>118.58242665417357</v>
      </c>
    </row>
    <row r="221" spans="1:18" ht="12.75">
      <c r="A221" s="2">
        <v>39783</v>
      </c>
      <c r="B221" s="17">
        <v>0.7666666666666666</v>
      </c>
      <c r="C221" s="17">
        <f t="shared" si="32"/>
        <v>0.7666666666700621</v>
      </c>
      <c r="D221" s="10">
        <v>3.7510916666666665</v>
      </c>
      <c r="E221" s="10">
        <v>-23.530866666666665</v>
      </c>
      <c r="F221" s="10">
        <v>3.7867888888888888</v>
      </c>
      <c r="G221" s="10">
        <v>-23.885547222222222</v>
      </c>
      <c r="H221" s="10">
        <v>3.8387944444444444</v>
      </c>
      <c r="I221" s="9">
        <v>-21.963319444444444</v>
      </c>
      <c r="J221" s="49">
        <f t="shared" si="30"/>
        <v>29.375976326507416</v>
      </c>
      <c r="K221" s="50">
        <f t="shared" si="31"/>
        <v>-21.280833333333433</v>
      </c>
      <c r="L221" s="50">
        <f t="shared" si="33"/>
        <v>36.27425881388398</v>
      </c>
      <c r="M221" s="49">
        <f t="shared" si="34"/>
        <v>42.796438314907164</v>
      </c>
      <c r="N221" s="50">
        <f t="shared" si="35"/>
        <v>115.33366666666666</v>
      </c>
      <c r="O221" s="50">
        <f t="shared" si="36"/>
        <v>123.0178434180157</v>
      </c>
      <c r="P221" s="49">
        <f t="shared" si="37"/>
        <v>72.36887784813625</v>
      </c>
      <c r="Q221" s="50">
        <f t="shared" si="38"/>
        <v>94.05283333333323</v>
      </c>
      <c r="R221" s="87">
        <f t="shared" si="39"/>
        <v>118.67261663512026</v>
      </c>
    </row>
    <row r="222" spans="1:18" ht="12.75">
      <c r="A222" s="2">
        <v>39783</v>
      </c>
      <c r="B222" s="17">
        <v>0.7673611111111112</v>
      </c>
      <c r="C222" s="17">
        <f t="shared" si="32"/>
        <v>0.7673611111094942</v>
      </c>
      <c r="D222" s="10">
        <v>3.767336111111111</v>
      </c>
      <c r="E222" s="10">
        <v>-23.527855555555554</v>
      </c>
      <c r="F222" s="10">
        <v>3.803444444444444</v>
      </c>
      <c r="G222" s="10">
        <v>-23.885405555555554</v>
      </c>
      <c r="H222" s="10">
        <v>3.8554944444444446</v>
      </c>
      <c r="I222" s="9">
        <v>-21.96329722222222</v>
      </c>
      <c r="J222" s="49">
        <f t="shared" si="30"/>
        <v>29.714320627029476</v>
      </c>
      <c r="K222" s="50">
        <f t="shared" si="31"/>
        <v>-21.45299999999999</v>
      </c>
      <c r="L222" s="50">
        <f t="shared" si="33"/>
        <v>36.64931185337467</v>
      </c>
      <c r="M222" s="49">
        <f t="shared" si="34"/>
        <v>42.8330594591344</v>
      </c>
      <c r="N222" s="50">
        <f t="shared" si="35"/>
        <v>115.32650000000004</v>
      </c>
      <c r="O222" s="50">
        <f t="shared" si="36"/>
        <v>123.02386998009675</v>
      </c>
      <c r="P222" s="49">
        <f t="shared" si="37"/>
        <v>72.74644899279943</v>
      </c>
      <c r="Q222" s="50">
        <f t="shared" si="38"/>
        <v>93.87350000000005</v>
      </c>
      <c r="R222" s="87">
        <f t="shared" si="39"/>
        <v>118.76144089439121</v>
      </c>
    </row>
    <row r="223" spans="1:18" ht="12.75">
      <c r="A223" s="2">
        <v>39783</v>
      </c>
      <c r="B223" s="17">
        <v>0.7680555555555556</v>
      </c>
      <c r="C223" s="17">
        <f t="shared" si="32"/>
        <v>0.7680555555562023</v>
      </c>
      <c r="D223" s="10">
        <v>3.7835777777777775</v>
      </c>
      <c r="E223" s="10">
        <v>-23.524838888888887</v>
      </c>
      <c r="F223" s="10">
        <v>3.820097222222222</v>
      </c>
      <c r="G223" s="10">
        <v>-23.885266666666666</v>
      </c>
      <c r="H223" s="10">
        <v>3.8721972222222223</v>
      </c>
      <c r="I223" s="9">
        <v>-21.963272222222223</v>
      </c>
      <c r="J223" s="49">
        <f t="shared" si="30"/>
        <v>30.052665023023916</v>
      </c>
      <c r="K223" s="50">
        <f t="shared" si="31"/>
        <v>-21.625666666666774</v>
      </c>
      <c r="L223" s="50">
        <f t="shared" si="33"/>
        <v>37.02475028631345</v>
      </c>
      <c r="M223" s="49">
        <f t="shared" si="34"/>
        <v>42.87425155334584</v>
      </c>
      <c r="N223" s="50">
        <f t="shared" si="35"/>
        <v>115.31966666666662</v>
      </c>
      <c r="O223" s="50">
        <f t="shared" si="36"/>
        <v>123.03181282241873</v>
      </c>
      <c r="P223" s="49">
        <f t="shared" si="37"/>
        <v>73.12862466171644</v>
      </c>
      <c r="Q223" s="50">
        <f t="shared" si="38"/>
        <v>93.69399999999985</v>
      </c>
      <c r="R223" s="87">
        <f t="shared" si="39"/>
        <v>118.85437047460297</v>
      </c>
    </row>
    <row r="224" spans="1:18" ht="12.75">
      <c r="A224" s="2">
        <v>39783</v>
      </c>
      <c r="B224" s="17">
        <v>0.76875</v>
      </c>
      <c r="C224" s="17">
        <f t="shared" si="32"/>
        <v>0.7687500000029104</v>
      </c>
      <c r="D224" s="10">
        <v>3.799822222222222</v>
      </c>
      <c r="E224" s="10">
        <v>-23.52182222222222</v>
      </c>
      <c r="F224" s="10">
        <v>3.8367500000000003</v>
      </c>
      <c r="G224" s="10">
        <v>-23.88512777777778</v>
      </c>
      <c r="H224" s="10">
        <v>3.8889</v>
      </c>
      <c r="I224" s="9">
        <v>-21.96325</v>
      </c>
      <c r="J224" s="49">
        <f t="shared" si="30"/>
        <v>30.388724247450284</v>
      </c>
      <c r="K224" s="50">
        <f t="shared" si="31"/>
        <v>-21.79833333333356</v>
      </c>
      <c r="L224" s="50">
        <f t="shared" si="33"/>
        <v>37.398421056225004</v>
      </c>
      <c r="M224" s="49">
        <f t="shared" si="34"/>
        <v>42.91544373564188</v>
      </c>
      <c r="N224" s="50">
        <f t="shared" si="35"/>
        <v>115.31266666666681</v>
      </c>
      <c r="O224" s="50">
        <f t="shared" si="36"/>
        <v>123.03961315285763</v>
      </c>
      <c r="P224" s="49">
        <f t="shared" si="37"/>
        <v>73.508525300332</v>
      </c>
      <c r="Q224" s="50">
        <f t="shared" si="38"/>
        <v>93.51433333333325</v>
      </c>
      <c r="R224" s="87">
        <f t="shared" si="39"/>
        <v>118.94718925055486</v>
      </c>
    </row>
    <row r="225" spans="1:18" ht="12.75">
      <c r="A225" s="2">
        <v>39783</v>
      </c>
      <c r="B225" s="17">
        <v>0.7694444444444444</v>
      </c>
      <c r="C225" s="17">
        <f t="shared" si="32"/>
        <v>0.7694444444423425</v>
      </c>
      <c r="D225" s="10">
        <v>3.816063888888889</v>
      </c>
      <c r="E225" s="10">
        <v>-23.5188</v>
      </c>
      <c r="F225" s="10">
        <v>3.8534055555555558</v>
      </c>
      <c r="G225" s="10">
        <v>-23.884988888888888</v>
      </c>
      <c r="H225" s="10">
        <v>3.9056027777777778</v>
      </c>
      <c r="I225" s="9">
        <v>-21.963227777777778</v>
      </c>
      <c r="J225" s="49">
        <f t="shared" si="30"/>
        <v>30.72935599345295</v>
      </c>
      <c r="K225" s="50">
        <f t="shared" si="31"/>
        <v>-21.971333333333334</v>
      </c>
      <c r="L225" s="50">
        <f t="shared" si="33"/>
        <v>37.776087783369086</v>
      </c>
      <c r="M225" s="49">
        <f t="shared" si="34"/>
        <v>42.95435010585208</v>
      </c>
      <c r="N225" s="50">
        <f t="shared" si="35"/>
        <v>115.30566666666658</v>
      </c>
      <c r="O225" s="50">
        <f t="shared" si="36"/>
        <v>123.0466292039751</v>
      </c>
      <c r="P225" s="49">
        <f t="shared" si="37"/>
        <v>73.89073851170491</v>
      </c>
      <c r="Q225" s="50">
        <f t="shared" si="38"/>
        <v>93.33433333333325</v>
      </c>
      <c r="R225" s="87">
        <f t="shared" si="39"/>
        <v>119.04259328737304</v>
      </c>
    </row>
    <row r="226" spans="1:18" ht="12.75">
      <c r="A226" s="2">
        <v>39783</v>
      </c>
      <c r="B226" s="17">
        <v>0.7701388888888889</v>
      </c>
      <c r="C226" s="17">
        <f t="shared" si="32"/>
        <v>0.7701388888890506</v>
      </c>
      <c r="D226" s="10">
        <v>3.8323027777777776</v>
      </c>
      <c r="E226" s="10">
        <v>-23.515775</v>
      </c>
      <c r="F226" s="10">
        <v>3.870058333333333</v>
      </c>
      <c r="G226" s="10">
        <v>-23.88485</v>
      </c>
      <c r="H226" s="10">
        <v>3.9223055555555555</v>
      </c>
      <c r="I226" s="9">
        <v>-21.963205555555554</v>
      </c>
      <c r="J226" s="49">
        <f t="shared" si="30"/>
        <v>31.06998847050018</v>
      </c>
      <c r="K226" s="50">
        <f t="shared" si="31"/>
        <v>-22.144499999999923</v>
      </c>
      <c r="L226" s="50">
        <f t="shared" si="33"/>
        <v>38.15393903395835</v>
      </c>
      <c r="M226" s="49">
        <f t="shared" si="34"/>
        <v>42.99554246186281</v>
      </c>
      <c r="N226" s="50">
        <f t="shared" si="35"/>
        <v>115.29866666666678</v>
      </c>
      <c r="O226" s="50">
        <f t="shared" si="36"/>
        <v>123.05445626510641</v>
      </c>
      <c r="P226" s="49">
        <f t="shared" si="37"/>
        <v>74.27526293065233</v>
      </c>
      <c r="Q226" s="50">
        <f t="shared" si="38"/>
        <v>93.15416666666685</v>
      </c>
      <c r="R226" s="87">
        <f t="shared" si="39"/>
        <v>119.14072960486133</v>
      </c>
    </row>
    <row r="227" spans="1:18" ht="12.75">
      <c r="A227" s="2">
        <v>39783</v>
      </c>
      <c r="B227" s="17">
        <v>0.7708333333333334</v>
      </c>
      <c r="C227" s="17">
        <f t="shared" si="32"/>
        <v>0.7708333333357587</v>
      </c>
      <c r="D227" s="10">
        <v>3.8485444444444448</v>
      </c>
      <c r="E227" s="10">
        <v>-23.51275</v>
      </c>
      <c r="F227" s="10">
        <v>3.886713888888889</v>
      </c>
      <c r="G227" s="10">
        <v>-23.884708333333332</v>
      </c>
      <c r="H227" s="10">
        <v>3.9390083333333337</v>
      </c>
      <c r="I227" s="9">
        <v>-21.963183333333333</v>
      </c>
      <c r="J227" s="49">
        <f t="shared" si="30"/>
        <v>31.41062235292518</v>
      </c>
      <c r="K227" s="50">
        <f t="shared" si="31"/>
        <v>-22.31749999999991</v>
      </c>
      <c r="L227" s="50">
        <f t="shared" si="33"/>
        <v>38.53177912902646</v>
      </c>
      <c r="M227" s="49">
        <f t="shared" si="34"/>
        <v>43.03444992476345</v>
      </c>
      <c r="N227" s="50">
        <f t="shared" si="35"/>
        <v>115.29149999999994</v>
      </c>
      <c r="O227" s="50">
        <f t="shared" si="36"/>
        <v>123.06134182828075</v>
      </c>
      <c r="P227" s="49">
        <f t="shared" si="37"/>
        <v>74.65751230418341</v>
      </c>
      <c r="Q227" s="50">
        <f t="shared" si="38"/>
        <v>92.97400000000003</v>
      </c>
      <c r="R227" s="87">
        <f t="shared" si="39"/>
        <v>119.23887293768465</v>
      </c>
    </row>
    <row r="228" spans="1:18" ht="12.75">
      <c r="A228" s="2">
        <v>39783</v>
      </c>
      <c r="B228" s="17">
        <v>0.7715277777777777</v>
      </c>
      <c r="C228" s="17">
        <f t="shared" si="32"/>
        <v>0.7715277777751908</v>
      </c>
      <c r="D228" s="10">
        <v>3.8647833333333335</v>
      </c>
      <c r="E228" s="10">
        <v>-23.509719444444446</v>
      </c>
      <c r="F228" s="10">
        <v>3.9033666666666664</v>
      </c>
      <c r="G228" s="10">
        <v>-23.884569444444445</v>
      </c>
      <c r="H228" s="10">
        <v>3.9557111111111114</v>
      </c>
      <c r="I228" s="9">
        <v>-21.96316111111111</v>
      </c>
      <c r="J228" s="49">
        <f t="shared" si="30"/>
        <v>31.751256299351976</v>
      </c>
      <c r="K228" s="50">
        <f t="shared" si="31"/>
        <v>-22.490999999999914</v>
      </c>
      <c r="L228" s="50">
        <f t="shared" si="33"/>
        <v>38.90999045986949</v>
      </c>
      <c r="M228" s="49">
        <f t="shared" si="34"/>
        <v>43.075642455363585</v>
      </c>
      <c r="N228" s="50">
        <f t="shared" si="35"/>
        <v>115.28450000000014</v>
      </c>
      <c r="O228" s="50">
        <f t="shared" si="36"/>
        <v>123.06919563071969</v>
      </c>
      <c r="P228" s="49">
        <f t="shared" si="37"/>
        <v>75.04207459831574</v>
      </c>
      <c r="Q228" s="50">
        <f t="shared" si="38"/>
        <v>92.79350000000022</v>
      </c>
      <c r="R228" s="87">
        <f t="shared" si="39"/>
        <v>119.33962712472847</v>
      </c>
    </row>
    <row r="229" spans="1:18" ht="12.75">
      <c r="A229" s="2">
        <v>39783</v>
      </c>
      <c r="B229" s="17">
        <v>0.7722222222222223</v>
      </c>
      <c r="C229" s="17">
        <f t="shared" si="32"/>
        <v>0.7722222222218988</v>
      </c>
      <c r="D229" s="10">
        <v>3.881022222222222</v>
      </c>
      <c r="E229" s="10">
        <v>-23.50668888888889</v>
      </c>
      <c r="F229" s="10">
        <v>3.920022222222222</v>
      </c>
      <c r="G229" s="10">
        <v>-23.884430555555554</v>
      </c>
      <c r="H229" s="10">
        <v>3.972411111111111</v>
      </c>
      <c r="I229" s="9">
        <v>-21.96313888888889</v>
      </c>
      <c r="J229" s="49">
        <f t="shared" si="30"/>
        <v>32.09417688684012</v>
      </c>
      <c r="K229" s="50">
        <f t="shared" si="31"/>
        <v>-22.66449999999992</v>
      </c>
      <c r="L229" s="50">
        <f t="shared" si="33"/>
        <v>39.29014826001269</v>
      </c>
      <c r="M229" s="49">
        <f t="shared" si="34"/>
        <v>43.11226325397533</v>
      </c>
      <c r="N229" s="50">
        <f t="shared" si="35"/>
        <v>115.2774999999999</v>
      </c>
      <c r="O229" s="50">
        <f t="shared" si="36"/>
        <v>123.07546160437526</v>
      </c>
      <c r="P229" s="49">
        <f t="shared" si="37"/>
        <v>75.42436176665302</v>
      </c>
      <c r="Q229" s="50">
        <f t="shared" si="38"/>
        <v>92.61299999999999</v>
      </c>
      <c r="R229" s="87">
        <f t="shared" si="39"/>
        <v>119.44037054910265</v>
      </c>
    </row>
    <row r="230" spans="1:18" ht="12.75">
      <c r="A230" s="2">
        <v>39783</v>
      </c>
      <c r="B230" s="17">
        <v>0.7729166666666667</v>
      </c>
      <c r="C230" s="17">
        <f t="shared" si="32"/>
        <v>0.7729166666686069</v>
      </c>
      <c r="D230" s="10">
        <v>3.8972583333333333</v>
      </c>
      <c r="E230" s="10">
        <v>-23.503652777777777</v>
      </c>
      <c r="F230" s="10">
        <v>3.936675</v>
      </c>
      <c r="G230" s="10">
        <v>-23.884291666666666</v>
      </c>
      <c r="H230" s="10">
        <v>3.989113888888889</v>
      </c>
      <c r="I230" s="9">
        <v>-21.963113888888888</v>
      </c>
      <c r="J230" s="49">
        <f t="shared" si="30"/>
        <v>32.43709821025653</v>
      </c>
      <c r="K230" s="50">
        <f t="shared" si="31"/>
        <v>-22.83833333333334</v>
      </c>
      <c r="L230" s="50">
        <f t="shared" si="33"/>
        <v>39.670578641434915</v>
      </c>
      <c r="M230" s="49">
        <f t="shared" si="34"/>
        <v>43.15345595582927</v>
      </c>
      <c r="N230" s="50">
        <f t="shared" si="35"/>
        <v>115.2706666666667</v>
      </c>
      <c r="O230" s="50">
        <f t="shared" si="36"/>
        <v>123.08349749137568</v>
      </c>
      <c r="P230" s="49">
        <f t="shared" si="37"/>
        <v>75.81125460415967</v>
      </c>
      <c r="Q230" s="50">
        <f t="shared" si="38"/>
        <v>92.43233333333336</v>
      </c>
      <c r="R230" s="87">
        <f t="shared" si="39"/>
        <v>119.54531596888759</v>
      </c>
    </row>
    <row r="231" spans="1:18" ht="12.75">
      <c r="A231" s="2">
        <v>39783</v>
      </c>
      <c r="B231" s="17">
        <v>0.7736111111111111</v>
      </c>
      <c r="C231" s="17">
        <f t="shared" si="32"/>
        <v>0.773611111108039</v>
      </c>
      <c r="D231" s="10">
        <v>3.913497222222222</v>
      </c>
      <c r="E231" s="10">
        <v>-23.500616666666666</v>
      </c>
      <c r="F231" s="10">
        <v>3.953327777777778</v>
      </c>
      <c r="G231" s="10">
        <v>-23.88415277777778</v>
      </c>
      <c r="H231" s="10">
        <v>4.005816666666667</v>
      </c>
      <c r="I231" s="9">
        <v>-21.963091666666667</v>
      </c>
      <c r="J231" s="49">
        <f t="shared" si="30"/>
        <v>32.777734354652516</v>
      </c>
      <c r="K231" s="50">
        <f t="shared" si="31"/>
        <v>-23.012166666666758</v>
      </c>
      <c r="L231" s="50">
        <f t="shared" si="33"/>
        <v>40.049215774077474</v>
      </c>
      <c r="M231" s="49">
        <f t="shared" si="34"/>
        <v>43.19464874576387</v>
      </c>
      <c r="N231" s="50">
        <f t="shared" si="35"/>
        <v>115.26366666666668</v>
      </c>
      <c r="O231" s="50">
        <f t="shared" si="36"/>
        <v>123.09139098131261</v>
      </c>
      <c r="P231" s="49">
        <f t="shared" si="37"/>
        <v>76.19587234094243</v>
      </c>
      <c r="Q231" s="50">
        <f t="shared" si="38"/>
        <v>92.25149999999992</v>
      </c>
      <c r="R231" s="87">
        <f t="shared" si="39"/>
        <v>119.65011581292842</v>
      </c>
    </row>
    <row r="232" spans="1:18" ht="12.75">
      <c r="A232" s="2">
        <v>39783</v>
      </c>
      <c r="B232" s="17">
        <v>0.7743055555555555</v>
      </c>
      <c r="C232" s="17">
        <f t="shared" si="32"/>
        <v>0.7743055555547471</v>
      </c>
      <c r="D232" s="10">
        <v>3.929733333333333</v>
      </c>
      <c r="E232" s="10">
        <v>-23.497577777777778</v>
      </c>
      <c r="F232" s="10">
        <v>3.9699833333333334</v>
      </c>
      <c r="G232" s="10">
        <v>-23.884013888888887</v>
      </c>
      <c r="H232" s="10">
        <v>4.022519444444445</v>
      </c>
      <c r="I232" s="9">
        <v>-21.963069444444443</v>
      </c>
      <c r="J232" s="49">
        <f t="shared" si="30"/>
        <v>33.122943064848165</v>
      </c>
      <c r="K232" s="50">
        <f t="shared" si="31"/>
        <v>-23.186166666666566</v>
      </c>
      <c r="L232" s="50">
        <f t="shared" si="33"/>
        <v>40.431765753818034</v>
      </c>
      <c r="M232" s="49">
        <f t="shared" si="34"/>
        <v>43.23355570638169</v>
      </c>
      <c r="N232" s="50">
        <f t="shared" si="35"/>
        <v>115.25666666666666</v>
      </c>
      <c r="O232" s="50">
        <f t="shared" si="36"/>
        <v>123.09849532032436</v>
      </c>
      <c r="P232" s="49">
        <f t="shared" si="37"/>
        <v>76.58280181404331</v>
      </c>
      <c r="Q232" s="50">
        <f t="shared" si="38"/>
        <v>92.0705000000001</v>
      </c>
      <c r="R232" s="87">
        <f t="shared" si="39"/>
        <v>119.75768244225108</v>
      </c>
    </row>
    <row r="233" spans="1:18" ht="12.75">
      <c r="A233" s="2">
        <v>39783</v>
      </c>
      <c r="B233" s="17">
        <v>0.775</v>
      </c>
      <c r="C233" s="17">
        <f t="shared" si="32"/>
        <v>0.7750000000014552</v>
      </c>
      <c r="D233" s="10">
        <v>3.9459694444444446</v>
      </c>
      <c r="E233" s="10">
        <v>-23.494533333333333</v>
      </c>
      <c r="F233" s="10">
        <v>3.9866361111111113</v>
      </c>
      <c r="G233" s="10">
        <v>-23.883872222222223</v>
      </c>
      <c r="H233" s="10">
        <v>4.0392222222222225</v>
      </c>
      <c r="I233" s="9">
        <v>-21.963047222222222</v>
      </c>
      <c r="J233" s="49">
        <f t="shared" si="30"/>
        <v>33.4658673144452</v>
      </c>
      <c r="K233" s="50">
        <f t="shared" si="31"/>
        <v>-23.3603333333334</v>
      </c>
      <c r="L233" s="50">
        <f t="shared" si="33"/>
        <v>40.812613841219466</v>
      </c>
      <c r="M233" s="49">
        <f t="shared" si="34"/>
        <v>43.2747495990276</v>
      </c>
      <c r="N233" s="50">
        <f t="shared" si="35"/>
        <v>115.24950000000004</v>
      </c>
      <c r="O233" s="50">
        <f t="shared" si="36"/>
        <v>123.1062598047254</v>
      </c>
      <c r="P233" s="49">
        <f t="shared" si="37"/>
        <v>76.96975207946947</v>
      </c>
      <c r="Q233" s="50">
        <f t="shared" si="38"/>
        <v>91.88916666666664</v>
      </c>
      <c r="R233" s="87">
        <f t="shared" si="39"/>
        <v>119.86643269017993</v>
      </c>
    </row>
    <row r="234" spans="1:18" ht="12.75">
      <c r="A234" s="2">
        <v>39783</v>
      </c>
      <c r="B234" s="17">
        <v>0.7756944444444445</v>
      </c>
      <c r="C234" s="17">
        <f t="shared" si="32"/>
        <v>0.7756944444408873</v>
      </c>
      <c r="D234" s="10">
        <v>3.9622027777777777</v>
      </c>
      <c r="E234" s="10">
        <v>-23.491488888888888</v>
      </c>
      <c r="F234" s="10">
        <v>4.003291666666667</v>
      </c>
      <c r="G234" s="10">
        <v>-23.883733333333332</v>
      </c>
      <c r="H234" s="10">
        <v>4.055925</v>
      </c>
      <c r="I234" s="9">
        <v>-21.963025</v>
      </c>
      <c r="J234" s="49">
        <f t="shared" si="30"/>
        <v>33.81336343357385</v>
      </c>
      <c r="K234" s="50">
        <f t="shared" si="31"/>
        <v>-23.534666666666624</v>
      </c>
      <c r="L234" s="50">
        <f t="shared" si="33"/>
        <v>41.197379550185694</v>
      </c>
      <c r="M234" s="49">
        <f t="shared" si="34"/>
        <v>43.313656729269795</v>
      </c>
      <c r="N234" s="50">
        <f t="shared" si="35"/>
        <v>115.24250000000002</v>
      </c>
      <c r="O234" s="50">
        <f t="shared" si="36"/>
        <v>123.11338946479795</v>
      </c>
      <c r="P234" s="49">
        <f t="shared" si="37"/>
        <v>77.35901271963893</v>
      </c>
      <c r="Q234" s="50">
        <f t="shared" si="38"/>
        <v>91.7078333333334</v>
      </c>
      <c r="R234" s="87">
        <f t="shared" si="39"/>
        <v>119.97809609946191</v>
      </c>
    </row>
    <row r="235" spans="1:18" ht="12.75">
      <c r="A235" s="2">
        <v>39783</v>
      </c>
      <c r="B235" s="17">
        <v>0.7763888888888889</v>
      </c>
      <c r="C235" s="17">
        <f t="shared" si="32"/>
        <v>0.7763888888875954</v>
      </c>
      <c r="D235" s="10">
        <v>3.978438888888889</v>
      </c>
      <c r="E235" s="10">
        <v>-23.488441666666667</v>
      </c>
      <c r="F235" s="10">
        <v>4.0199444444444445</v>
      </c>
      <c r="G235" s="10">
        <v>-23.883594444444444</v>
      </c>
      <c r="H235" s="10">
        <v>4.072627777777778</v>
      </c>
      <c r="I235" s="9">
        <v>-21.963002777777778</v>
      </c>
      <c r="J235" s="49">
        <f t="shared" si="30"/>
        <v>34.156288448802975</v>
      </c>
      <c r="K235" s="50">
        <f t="shared" si="31"/>
        <v>-23.70916666666666</v>
      </c>
      <c r="L235" s="50">
        <f t="shared" si="33"/>
        <v>41.57855967473632</v>
      </c>
      <c r="M235" s="49">
        <f t="shared" si="34"/>
        <v>43.354849867487374</v>
      </c>
      <c r="N235" s="50">
        <f t="shared" si="35"/>
        <v>115.2355</v>
      </c>
      <c r="O235" s="50">
        <f t="shared" si="36"/>
        <v>123.12133636085328</v>
      </c>
      <c r="P235" s="49">
        <f t="shared" si="37"/>
        <v>77.74599982575029</v>
      </c>
      <c r="Q235" s="50">
        <f t="shared" si="38"/>
        <v>91.52633333333334</v>
      </c>
      <c r="R235" s="87">
        <f t="shared" si="39"/>
        <v>120.08959231486303</v>
      </c>
    </row>
    <row r="236" spans="1:18" ht="12.75">
      <c r="A236" s="2">
        <v>39783</v>
      </c>
      <c r="B236" s="17">
        <v>0.7770833333333332</v>
      </c>
      <c r="C236" s="17">
        <f t="shared" si="32"/>
        <v>0.7770833333343035</v>
      </c>
      <c r="D236" s="10">
        <v>3.9946722222222224</v>
      </c>
      <c r="E236" s="10">
        <v>-23.48539166666667</v>
      </c>
      <c r="F236" s="10">
        <v>4.0366</v>
      </c>
      <c r="G236" s="10">
        <v>-23.883455555555557</v>
      </c>
      <c r="H236" s="10">
        <v>4.089327777777777</v>
      </c>
      <c r="I236" s="9">
        <v>-21.962977777777777</v>
      </c>
      <c r="J236" s="49">
        <f t="shared" si="30"/>
        <v>34.50378605444224</v>
      </c>
      <c r="K236" s="50">
        <f t="shared" si="31"/>
        <v>-23.8838333333333</v>
      </c>
      <c r="L236" s="50">
        <f t="shared" si="33"/>
        <v>41.963659835447686</v>
      </c>
      <c r="M236" s="49">
        <f t="shared" si="34"/>
        <v>43.39147123926193</v>
      </c>
      <c r="N236" s="50">
        <f t="shared" si="35"/>
        <v>115.2286666666668</v>
      </c>
      <c r="O236" s="50">
        <f t="shared" si="36"/>
        <v>123.12784168532113</v>
      </c>
      <c r="P236" s="49">
        <f t="shared" si="37"/>
        <v>78.13300616356625</v>
      </c>
      <c r="Q236" s="50">
        <f t="shared" si="38"/>
        <v>91.3448333333335</v>
      </c>
      <c r="R236" s="87">
        <f t="shared" si="39"/>
        <v>120.20251756452673</v>
      </c>
    </row>
    <row r="237" spans="1:18" ht="12.75">
      <c r="A237" s="2">
        <v>39783</v>
      </c>
      <c r="B237" s="17">
        <v>0.7777777777777778</v>
      </c>
      <c r="C237" s="17">
        <f t="shared" si="32"/>
        <v>0.7777777777810115</v>
      </c>
      <c r="D237" s="10">
        <v>4.0109055555555555</v>
      </c>
      <c r="E237" s="10">
        <v>-23.482338888888886</v>
      </c>
      <c r="F237" s="10">
        <v>4.053252777777778</v>
      </c>
      <c r="G237" s="10">
        <v>-23.88331388888889</v>
      </c>
      <c r="H237" s="10">
        <v>4.106030555555555</v>
      </c>
      <c r="I237" s="9">
        <v>-21.962955555555556</v>
      </c>
      <c r="J237" s="49">
        <f t="shared" si="30"/>
        <v>34.84899922417575</v>
      </c>
      <c r="K237" s="50">
        <f t="shared" si="31"/>
        <v>-24.05850000000015</v>
      </c>
      <c r="L237" s="50">
        <f t="shared" si="33"/>
        <v>42.346949939477454</v>
      </c>
      <c r="M237" s="49">
        <f t="shared" si="34"/>
        <v>43.4326654810974</v>
      </c>
      <c r="N237" s="50">
        <f t="shared" si="35"/>
        <v>115.22149999999996</v>
      </c>
      <c r="O237" s="50">
        <f t="shared" si="36"/>
        <v>123.13565890124151</v>
      </c>
      <c r="P237" s="49">
        <f t="shared" si="37"/>
        <v>78.52232471090832</v>
      </c>
      <c r="Q237" s="50">
        <f t="shared" si="38"/>
        <v>91.16299999999981</v>
      </c>
      <c r="R237" s="87">
        <f t="shared" si="39"/>
        <v>120.31811188264753</v>
      </c>
    </row>
    <row r="238" spans="1:18" ht="12.75">
      <c r="A238" s="2">
        <v>39783</v>
      </c>
      <c r="B238" s="17">
        <v>0.7784722222222222</v>
      </c>
      <c r="C238" s="17">
        <f t="shared" si="32"/>
        <v>0.7784722222204437</v>
      </c>
      <c r="D238" s="10">
        <v>4.027136111111111</v>
      </c>
      <c r="E238" s="10">
        <v>-23.47928333333333</v>
      </c>
      <c r="F238" s="10">
        <v>4.069905555555556</v>
      </c>
      <c r="G238" s="10">
        <v>-23.883175</v>
      </c>
      <c r="H238" s="10">
        <v>4.122733333333333</v>
      </c>
      <c r="I238" s="9">
        <v>-21.962933333333332</v>
      </c>
      <c r="J238" s="49">
        <f t="shared" si="30"/>
        <v>35.196498326210424</v>
      </c>
      <c r="K238" s="50">
        <f t="shared" si="31"/>
        <v>-24.233500000000205</v>
      </c>
      <c r="L238" s="50">
        <f t="shared" si="33"/>
        <v>42.732376679479735</v>
      </c>
      <c r="M238" s="49">
        <f t="shared" si="34"/>
        <v>43.47385887951272</v>
      </c>
      <c r="N238" s="50">
        <f t="shared" si="35"/>
        <v>115.21450000000016</v>
      </c>
      <c r="O238" s="50">
        <f t="shared" si="36"/>
        <v>123.14364545572712</v>
      </c>
      <c r="P238" s="49">
        <f t="shared" si="37"/>
        <v>78.91395564759027</v>
      </c>
      <c r="Q238" s="50">
        <f t="shared" si="38"/>
        <v>90.98099999999995</v>
      </c>
      <c r="R238" s="87">
        <f t="shared" si="39"/>
        <v>120.43651753911617</v>
      </c>
    </row>
    <row r="239" spans="1:18" ht="12.75">
      <c r="A239" s="2">
        <v>39783</v>
      </c>
      <c r="B239" s="17">
        <v>0.7791666666666667</v>
      </c>
      <c r="C239" s="17">
        <f t="shared" si="32"/>
        <v>0.7791666666671517</v>
      </c>
      <c r="D239" s="10">
        <v>4.043369444444444</v>
      </c>
      <c r="E239" s="10">
        <v>-23.476227777777776</v>
      </c>
      <c r="F239" s="10">
        <v>4.086561111111111</v>
      </c>
      <c r="G239" s="10">
        <v>-23.88303611111111</v>
      </c>
      <c r="H239" s="10">
        <v>4.139436111111111</v>
      </c>
      <c r="I239" s="9">
        <v>-21.96291111111111</v>
      </c>
      <c r="J239" s="49">
        <f t="shared" si="30"/>
        <v>35.543998173932735</v>
      </c>
      <c r="K239" s="50">
        <f t="shared" si="31"/>
        <v>-24.408500000000046</v>
      </c>
      <c r="L239" s="50">
        <f t="shared" si="33"/>
        <v>43.117869595314374</v>
      </c>
      <c r="M239" s="49">
        <f t="shared" si="34"/>
        <v>43.512766431333716</v>
      </c>
      <c r="N239" s="50">
        <f t="shared" si="35"/>
        <v>115.20749999999992</v>
      </c>
      <c r="O239" s="50">
        <f t="shared" si="36"/>
        <v>123.1508379945414</v>
      </c>
      <c r="P239" s="49">
        <f t="shared" si="37"/>
        <v>79.30331135653928</v>
      </c>
      <c r="Q239" s="50">
        <f t="shared" si="38"/>
        <v>90.79899999999988</v>
      </c>
      <c r="R239" s="87">
        <f t="shared" si="39"/>
        <v>120.55485719419268</v>
      </c>
    </row>
    <row r="240" spans="1:18" ht="12.75">
      <c r="A240" s="2">
        <v>39783</v>
      </c>
      <c r="B240" s="17">
        <v>0.779861111111111</v>
      </c>
      <c r="C240" s="17">
        <f t="shared" si="32"/>
        <v>0.7798611111138598</v>
      </c>
      <c r="D240" s="10">
        <v>4.0596</v>
      </c>
      <c r="E240" s="10">
        <v>-23.473166666666664</v>
      </c>
      <c r="F240" s="10">
        <v>4.103213888888889</v>
      </c>
      <c r="G240" s="10">
        <v>-23.882897222222223</v>
      </c>
      <c r="H240" s="10">
        <v>4.156138888888889</v>
      </c>
      <c r="I240" s="9">
        <v>-21.962888888888887</v>
      </c>
      <c r="J240" s="49">
        <f t="shared" si="30"/>
        <v>35.89149876733658</v>
      </c>
      <c r="K240" s="50">
        <f t="shared" si="31"/>
        <v>-24.583833333333516</v>
      </c>
      <c r="L240" s="50">
        <f t="shared" si="33"/>
        <v>43.50361531099276</v>
      </c>
      <c r="M240" s="49">
        <f t="shared" si="34"/>
        <v>43.553960003443024</v>
      </c>
      <c r="N240" s="50">
        <f t="shared" si="35"/>
        <v>115.20050000000012</v>
      </c>
      <c r="O240" s="50">
        <f t="shared" si="36"/>
        <v>123.15885121351019</v>
      </c>
      <c r="P240" s="49">
        <f t="shared" si="37"/>
        <v>79.69498126418894</v>
      </c>
      <c r="Q240" s="50">
        <f t="shared" si="38"/>
        <v>90.6166666666666</v>
      </c>
      <c r="R240" s="87">
        <f t="shared" si="39"/>
        <v>120.6758895408573</v>
      </c>
    </row>
    <row r="241" spans="1:18" ht="12.75">
      <c r="A241" s="2">
        <v>39783</v>
      </c>
      <c r="B241" s="17">
        <v>0.7805555555555556</v>
      </c>
      <c r="C241" s="17">
        <f t="shared" si="32"/>
        <v>0.7805555555532919</v>
      </c>
      <c r="D241" s="10">
        <v>4.075830555555555</v>
      </c>
      <c r="E241" s="10">
        <v>-23.470102777777775</v>
      </c>
      <c r="F241" s="10">
        <v>4.119869444444444</v>
      </c>
      <c r="G241" s="10">
        <v>-23.882755555555555</v>
      </c>
      <c r="H241" s="10">
        <v>4.172841666666667</v>
      </c>
      <c r="I241" s="9">
        <v>-21.962866666666667</v>
      </c>
      <c r="J241" s="49">
        <f t="shared" si="30"/>
        <v>36.24128682396688</v>
      </c>
      <c r="K241" s="50">
        <f t="shared" si="31"/>
        <v>-24.759166666666772</v>
      </c>
      <c r="L241" s="50">
        <f t="shared" si="33"/>
        <v>43.8913112664092</v>
      </c>
      <c r="M241" s="49">
        <f t="shared" si="34"/>
        <v>43.592868659836405</v>
      </c>
      <c r="N241" s="50">
        <f t="shared" si="35"/>
        <v>115.19333333333329</v>
      </c>
      <c r="O241" s="50">
        <f t="shared" si="36"/>
        <v>123.16591347624626</v>
      </c>
      <c r="P241" s="49">
        <f t="shared" si="37"/>
        <v>80.08667071888581</v>
      </c>
      <c r="Q241" s="50">
        <f t="shared" si="38"/>
        <v>90.43416666666651</v>
      </c>
      <c r="R241" s="87">
        <f t="shared" si="39"/>
        <v>120.7982339586538</v>
      </c>
    </row>
    <row r="242" spans="1:18" ht="12.75">
      <c r="A242" s="2">
        <v>39783</v>
      </c>
      <c r="B242" s="17">
        <v>0.78125</v>
      </c>
      <c r="C242" s="17">
        <f t="shared" si="32"/>
        <v>0.78125</v>
      </c>
      <c r="D242" s="10">
        <v>4.092058333333333</v>
      </c>
      <c r="E242" s="10">
        <v>-23.467038888888887</v>
      </c>
      <c r="F242" s="10">
        <v>4.136522222222222</v>
      </c>
      <c r="G242" s="10">
        <v>-23.882616666666667</v>
      </c>
      <c r="H242" s="10">
        <v>4.1895444444444445</v>
      </c>
      <c r="I242" s="9">
        <v>-21.962841666666666</v>
      </c>
      <c r="J242" s="49">
        <f t="shared" si="30"/>
        <v>36.59107486070242</v>
      </c>
      <c r="K242" s="50">
        <f t="shared" si="31"/>
        <v>-24.934666666666843</v>
      </c>
      <c r="L242" s="50">
        <f t="shared" si="33"/>
        <v>44.27916396274116</v>
      </c>
      <c r="M242" s="49">
        <f t="shared" si="34"/>
        <v>43.63406240651502</v>
      </c>
      <c r="N242" s="50">
        <f t="shared" si="35"/>
        <v>115.18650000000008</v>
      </c>
      <c r="O242" s="50">
        <f t="shared" si="36"/>
        <v>123.17410922895147</v>
      </c>
      <c r="P242" s="49">
        <f t="shared" si="37"/>
        <v>80.48067127072639</v>
      </c>
      <c r="Q242" s="50">
        <f t="shared" si="38"/>
        <v>90.25183333333324</v>
      </c>
      <c r="R242" s="87">
        <f t="shared" si="39"/>
        <v>120.92366132488085</v>
      </c>
    </row>
    <row r="243" spans="1:18" ht="12.75">
      <c r="A243" s="2">
        <v>39783</v>
      </c>
      <c r="B243" s="17">
        <v>0.7819444444444444</v>
      </c>
      <c r="C243" s="17">
        <f t="shared" si="32"/>
        <v>0.7819444444467081</v>
      </c>
      <c r="D243" s="10">
        <v>4.108288888888889</v>
      </c>
      <c r="E243" s="10">
        <v>-23.46397222222222</v>
      </c>
      <c r="F243" s="10">
        <v>4.153175</v>
      </c>
      <c r="G243" s="10">
        <v>-23.88247777777778</v>
      </c>
      <c r="H243" s="10">
        <v>4.206244444444445</v>
      </c>
      <c r="I243" s="9">
        <v>-21.962819444444445</v>
      </c>
      <c r="J243" s="49">
        <f t="shared" si="30"/>
        <v>36.93857770347558</v>
      </c>
      <c r="K243" s="50">
        <f t="shared" si="31"/>
        <v>-25.110333333333514</v>
      </c>
      <c r="L243" s="50">
        <f t="shared" si="33"/>
        <v>44.66528140364531</v>
      </c>
      <c r="M243" s="49">
        <f t="shared" si="34"/>
        <v>43.67297029673239</v>
      </c>
      <c r="N243" s="50">
        <f t="shared" si="35"/>
        <v>115.17950000000006</v>
      </c>
      <c r="O243" s="50">
        <f t="shared" si="36"/>
        <v>123.18135230134992</v>
      </c>
      <c r="P243" s="49">
        <f t="shared" si="37"/>
        <v>80.87010494833476</v>
      </c>
      <c r="Q243" s="50">
        <f t="shared" si="38"/>
        <v>90.06916666666655</v>
      </c>
      <c r="R243" s="87">
        <f t="shared" si="39"/>
        <v>121.04721664863854</v>
      </c>
    </row>
    <row r="244" spans="1:18" ht="12.75">
      <c r="A244" s="2">
        <v>39783</v>
      </c>
      <c r="B244" s="17">
        <v>0.782638888888889</v>
      </c>
      <c r="C244" s="17">
        <f t="shared" si="32"/>
        <v>0.7826388888861402</v>
      </c>
      <c r="D244" s="10">
        <v>4.124516666666667</v>
      </c>
      <c r="E244" s="10">
        <v>-23.460902777777775</v>
      </c>
      <c r="F244" s="10">
        <v>4.1698305555555555</v>
      </c>
      <c r="G244" s="10">
        <v>-23.88233888888889</v>
      </c>
      <c r="H244" s="10">
        <v>4.222947222222222</v>
      </c>
      <c r="I244" s="9">
        <v>-21.96279722222222</v>
      </c>
      <c r="J244" s="49">
        <f t="shared" si="30"/>
        <v>37.290653185877716</v>
      </c>
      <c r="K244" s="50">
        <f t="shared" si="31"/>
        <v>-25.286166666666787</v>
      </c>
      <c r="L244" s="50">
        <f t="shared" si="33"/>
        <v>45.05533308859077</v>
      </c>
      <c r="M244" s="49">
        <f t="shared" si="34"/>
        <v>43.711878270113246</v>
      </c>
      <c r="N244" s="50">
        <f t="shared" si="35"/>
        <v>115.17250000000004</v>
      </c>
      <c r="O244" s="50">
        <f t="shared" si="36"/>
        <v>123.1886076638226</v>
      </c>
      <c r="P244" s="49">
        <f t="shared" si="37"/>
        <v>81.26414477209593</v>
      </c>
      <c r="Q244" s="50">
        <f t="shared" si="38"/>
        <v>89.88633333333325</v>
      </c>
      <c r="R244" s="87">
        <f t="shared" si="39"/>
        <v>121.1751383149665</v>
      </c>
    </row>
    <row r="245" spans="1:18" ht="12.75">
      <c r="A245" s="2">
        <v>39783</v>
      </c>
      <c r="B245" s="17">
        <v>0.7833333333333333</v>
      </c>
      <c r="C245" s="17">
        <f t="shared" si="32"/>
        <v>0.7833333333328483</v>
      </c>
      <c r="D245" s="10">
        <v>4.140744444444445</v>
      </c>
      <c r="E245" s="10">
        <v>-23.457830555555553</v>
      </c>
      <c r="F245" s="10">
        <v>4.186483333333333</v>
      </c>
      <c r="G245" s="10">
        <v>-23.882197222222224</v>
      </c>
      <c r="H245" s="10">
        <v>4.23965</v>
      </c>
      <c r="I245" s="9">
        <v>-21.962775</v>
      </c>
      <c r="J245" s="49">
        <f t="shared" si="30"/>
        <v>37.64044428229366</v>
      </c>
      <c r="K245" s="50">
        <f t="shared" si="31"/>
        <v>-25.462000000000273</v>
      </c>
      <c r="L245" s="50">
        <f t="shared" si="33"/>
        <v>45.443552785499364</v>
      </c>
      <c r="M245" s="49">
        <f t="shared" si="34"/>
        <v>43.75307321529846</v>
      </c>
      <c r="N245" s="50">
        <f t="shared" si="35"/>
        <v>115.16533333333342</v>
      </c>
      <c r="O245" s="50">
        <f t="shared" si="36"/>
        <v>123.19653167829468</v>
      </c>
      <c r="P245" s="49">
        <f t="shared" si="37"/>
        <v>81.65820431617777</v>
      </c>
      <c r="Q245" s="50">
        <f t="shared" si="38"/>
        <v>89.70333333333315</v>
      </c>
      <c r="R245" s="87">
        <f t="shared" si="39"/>
        <v>121.30437066838817</v>
      </c>
    </row>
    <row r="246" spans="1:18" ht="12.75">
      <c r="A246" s="2">
        <v>39783</v>
      </c>
      <c r="B246" s="17">
        <v>0.7840277777777778</v>
      </c>
      <c r="C246" s="17">
        <f t="shared" si="32"/>
        <v>0.7840277777795563</v>
      </c>
      <c r="D246" s="10">
        <v>4.156969444444445</v>
      </c>
      <c r="E246" s="10">
        <v>-23.454755555555554</v>
      </c>
      <c r="F246" s="10">
        <v>4.203138888888889</v>
      </c>
      <c r="G246" s="10">
        <v>-23.882058333333333</v>
      </c>
      <c r="H246" s="10">
        <v>4.256352777777778</v>
      </c>
      <c r="I246" s="9">
        <v>-21.962752777777776</v>
      </c>
      <c r="J246" s="49">
        <f t="shared" si="30"/>
        <v>37.9948072326602</v>
      </c>
      <c r="K246" s="50">
        <f t="shared" si="31"/>
        <v>-25.63816666666675</v>
      </c>
      <c r="L246" s="50">
        <f t="shared" si="33"/>
        <v>45.83580441832334</v>
      </c>
      <c r="M246" s="49">
        <f t="shared" si="34"/>
        <v>43.791981358286776</v>
      </c>
      <c r="N246" s="50">
        <f t="shared" si="35"/>
        <v>115.1583333333334</v>
      </c>
      <c r="O246" s="50">
        <f t="shared" si="36"/>
        <v>123.20381230869305</v>
      </c>
      <c r="P246" s="49">
        <f t="shared" si="37"/>
        <v>82.0545770379756</v>
      </c>
      <c r="Q246" s="50">
        <f t="shared" si="38"/>
        <v>89.52016666666665</v>
      </c>
      <c r="R246" s="87">
        <f t="shared" si="39"/>
        <v>121.43646014648505</v>
      </c>
    </row>
    <row r="247" spans="1:18" ht="12.75">
      <c r="A247" s="2">
        <v>39783</v>
      </c>
      <c r="B247" s="17">
        <v>0.7847222222222222</v>
      </c>
      <c r="C247" s="17">
        <f t="shared" si="32"/>
        <v>0.7847222222189885</v>
      </c>
      <c r="D247" s="10">
        <v>4.173197222222223</v>
      </c>
      <c r="E247" s="10">
        <v>-23.45167777777778</v>
      </c>
      <c r="F247" s="10">
        <v>4.219791666666667</v>
      </c>
      <c r="G247" s="10">
        <v>-23.881919444444446</v>
      </c>
      <c r="H247" s="10">
        <v>4.273055555555556</v>
      </c>
      <c r="I247" s="9">
        <v>-21.962730555555556</v>
      </c>
      <c r="J247" s="49">
        <f t="shared" si="30"/>
        <v>38.34459903459488</v>
      </c>
      <c r="K247" s="50">
        <f t="shared" si="31"/>
        <v>-25.814500000000038</v>
      </c>
      <c r="L247" s="50">
        <f t="shared" si="33"/>
        <v>46.224416549847945</v>
      </c>
      <c r="M247" s="49">
        <f t="shared" si="34"/>
        <v>43.83317553883211</v>
      </c>
      <c r="N247" s="50">
        <f t="shared" si="35"/>
        <v>115.15133333333338</v>
      </c>
      <c r="O247" s="50">
        <f t="shared" si="36"/>
        <v>123.21191844242392</v>
      </c>
      <c r="P247" s="49">
        <f t="shared" si="37"/>
        <v>82.44867613832282</v>
      </c>
      <c r="Q247" s="50">
        <f t="shared" si="38"/>
        <v>89.33683333333335</v>
      </c>
      <c r="R247" s="87">
        <f t="shared" si="39"/>
        <v>121.5683099618886</v>
      </c>
    </row>
    <row r="248" spans="1:18" ht="12.75">
      <c r="A248" s="2">
        <v>39783</v>
      </c>
      <c r="B248" s="17">
        <v>0.7854166666666668</v>
      </c>
      <c r="C248" s="17">
        <f t="shared" si="32"/>
        <v>0.7854166666656965</v>
      </c>
      <c r="D248" s="10">
        <v>4.189422222222222</v>
      </c>
      <c r="E248" s="10">
        <v>-23.4486</v>
      </c>
      <c r="F248" s="10">
        <v>4.2364444444444445</v>
      </c>
      <c r="G248" s="10">
        <v>-23.881780555555554</v>
      </c>
      <c r="H248" s="10">
        <v>4.289758333333333</v>
      </c>
      <c r="I248" s="9">
        <v>-21.96270833333333</v>
      </c>
      <c r="J248" s="49">
        <f t="shared" si="30"/>
        <v>38.69667754391853</v>
      </c>
      <c r="K248" s="50">
        <f t="shared" si="31"/>
        <v>-25.990833333333327</v>
      </c>
      <c r="L248" s="50">
        <f t="shared" si="33"/>
        <v>46.614979033558726</v>
      </c>
      <c r="M248" s="49">
        <f t="shared" si="34"/>
        <v>43.8743698074451</v>
      </c>
      <c r="N248" s="50">
        <f t="shared" si="35"/>
        <v>115.14433333333336</v>
      </c>
      <c r="O248" s="50">
        <f t="shared" si="36"/>
        <v>123.22003824369735</v>
      </c>
      <c r="P248" s="49">
        <f t="shared" si="37"/>
        <v>82.84508682267106</v>
      </c>
      <c r="Q248" s="50">
        <f t="shared" si="38"/>
        <v>89.15350000000004</v>
      </c>
      <c r="R248" s="87">
        <f t="shared" si="39"/>
        <v>121.70314282263179</v>
      </c>
    </row>
    <row r="249" spans="1:18" ht="12.75">
      <c r="A249" s="2">
        <v>39783</v>
      </c>
      <c r="B249" s="17">
        <v>0.7861111111111111</v>
      </c>
      <c r="C249" s="17">
        <f t="shared" si="32"/>
        <v>0.7861111111124046</v>
      </c>
      <c r="D249" s="10">
        <v>4.205644444444444</v>
      </c>
      <c r="E249" s="10">
        <v>-23.445516666666666</v>
      </c>
      <c r="F249" s="10">
        <v>4.2531</v>
      </c>
      <c r="G249" s="10">
        <v>-23.88163888888889</v>
      </c>
      <c r="H249" s="10">
        <v>4.306461111111111</v>
      </c>
      <c r="I249" s="9">
        <v>-21.96268333333333</v>
      </c>
      <c r="J249" s="49">
        <f t="shared" si="30"/>
        <v>39.0533295655826</v>
      </c>
      <c r="K249" s="50">
        <f t="shared" si="31"/>
        <v>-26.16733333333343</v>
      </c>
      <c r="L249" s="50">
        <f t="shared" si="33"/>
        <v>47.00948716946177</v>
      </c>
      <c r="M249" s="49">
        <f t="shared" si="34"/>
        <v>43.91327914743868</v>
      </c>
      <c r="N249" s="50">
        <f t="shared" si="35"/>
        <v>115.13733333333356</v>
      </c>
      <c r="O249" s="50">
        <f t="shared" si="36"/>
        <v>123.22735740326512</v>
      </c>
      <c r="P249" s="49">
        <f t="shared" si="37"/>
        <v>83.24381274841218</v>
      </c>
      <c r="Q249" s="50">
        <f t="shared" si="38"/>
        <v>88.97000000000013</v>
      </c>
      <c r="R249" s="87">
        <f t="shared" si="39"/>
        <v>121.8408521838744</v>
      </c>
    </row>
    <row r="250" spans="1:18" ht="12.75">
      <c r="A250" s="2">
        <v>39783</v>
      </c>
      <c r="B250" s="17">
        <v>0.7868055555555555</v>
      </c>
      <c r="C250" s="17">
        <f t="shared" si="32"/>
        <v>0.7868055555591127</v>
      </c>
      <c r="D250" s="10">
        <v>4.221869444444445</v>
      </c>
      <c r="E250" s="10">
        <v>-23.442433333333334</v>
      </c>
      <c r="F250" s="10">
        <v>4.269752777777778</v>
      </c>
      <c r="G250" s="10">
        <v>-23.8815</v>
      </c>
      <c r="H250" s="10">
        <v>4.323161111111111</v>
      </c>
      <c r="I250" s="9">
        <v>-21.96266111111111</v>
      </c>
      <c r="J250" s="49">
        <f t="shared" si="30"/>
        <v>39.405409598238094</v>
      </c>
      <c r="K250" s="50">
        <f t="shared" si="31"/>
        <v>-26.343999999999923</v>
      </c>
      <c r="L250" s="50">
        <f t="shared" si="33"/>
        <v>47.40034431947632</v>
      </c>
      <c r="M250" s="49">
        <f t="shared" si="34"/>
        <v>43.952187628804424</v>
      </c>
      <c r="N250" s="50">
        <f t="shared" si="35"/>
        <v>115.13033333333333</v>
      </c>
      <c r="O250" s="50">
        <f t="shared" si="36"/>
        <v>123.23468850450375</v>
      </c>
      <c r="P250" s="49">
        <f t="shared" si="37"/>
        <v>83.6379696527743</v>
      </c>
      <c r="Q250" s="50">
        <f t="shared" si="38"/>
        <v>88.7863333333334</v>
      </c>
      <c r="R250" s="87">
        <f t="shared" si="39"/>
        <v>121.97673120073429</v>
      </c>
    </row>
    <row r="251" spans="1:18" ht="12.75">
      <c r="A251" s="2">
        <v>39783</v>
      </c>
      <c r="B251" s="17">
        <v>0.7875</v>
      </c>
      <c r="C251" s="17">
        <f t="shared" si="32"/>
        <v>0.7874999999985448</v>
      </c>
      <c r="D251" s="10">
        <v>4.238091666666667</v>
      </c>
      <c r="E251" s="10">
        <v>-23.43934722222222</v>
      </c>
      <c r="F251" s="10">
        <v>4.286408333333333</v>
      </c>
      <c r="G251" s="10">
        <v>-23.88136111111111</v>
      </c>
      <c r="H251" s="10">
        <v>4.339863888888889</v>
      </c>
      <c r="I251" s="9">
        <v>-21.96263888888889</v>
      </c>
      <c r="J251" s="49">
        <f t="shared" si="30"/>
        <v>39.76206231483869</v>
      </c>
      <c r="K251" s="50">
        <f t="shared" si="31"/>
        <v>-26.520833333333442</v>
      </c>
      <c r="L251" s="50">
        <f t="shared" si="33"/>
        <v>47.795148291678785</v>
      </c>
      <c r="M251" s="49">
        <f t="shared" si="34"/>
        <v>43.991096193328794</v>
      </c>
      <c r="N251" s="50">
        <f t="shared" si="35"/>
        <v>115.1233333333333</v>
      </c>
      <c r="O251" s="50">
        <f t="shared" si="36"/>
        <v>123.24203188063916</v>
      </c>
      <c r="P251" s="49">
        <f t="shared" si="37"/>
        <v>84.03673379411883</v>
      </c>
      <c r="Q251" s="50">
        <f t="shared" si="38"/>
        <v>88.60249999999986</v>
      </c>
      <c r="R251" s="87">
        <f t="shared" si="39"/>
        <v>122.11705709291216</v>
      </c>
    </row>
    <row r="252" spans="1:18" ht="12.75">
      <c r="A252" s="2">
        <v>39783</v>
      </c>
      <c r="B252" s="17">
        <v>0.7881944444444445</v>
      </c>
      <c r="C252" s="17">
        <f t="shared" si="32"/>
        <v>0.7881944444452529</v>
      </c>
      <c r="D252" s="10">
        <v>4.2543138888888885</v>
      </c>
      <c r="E252" s="10">
        <v>-23.436258333333335</v>
      </c>
      <c r="F252" s="10">
        <v>4.303061111111111</v>
      </c>
      <c r="G252" s="10">
        <v>-23.881222222222224</v>
      </c>
      <c r="H252" s="10">
        <v>4.356566666666667</v>
      </c>
      <c r="I252" s="9">
        <v>-21.962616666666666</v>
      </c>
      <c r="J252" s="49">
        <f t="shared" si="30"/>
        <v>40.11642982996227</v>
      </c>
      <c r="K252" s="50">
        <f t="shared" si="31"/>
        <v>-26.69783333333335</v>
      </c>
      <c r="L252" s="50">
        <f t="shared" si="33"/>
        <v>48.188196137609594</v>
      </c>
      <c r="M252" s="49">
        <f t="shared" si="34"/>
        <v>44.032290807723</v>
      </c>
      <c r="N252" s="50">
        <f t="shared" si="35"/>
        <v>115.1163333333335</v>
      </c>
      <c r="O252" s="50">
        <f t="shared" si="36"/>
        <v>123.25020419409874</v>
      </c>
      <c r="P252" s="49">
        <f t="shared" si="37"/>
        <v>84.43551799917488</v>
      </c>
      <c r="Q252" s="50">
        <f t="shared" si="38"/>
        <v>88.41850000000015</v>
      </c>
      <c r="R252" s="87">
        <f t="shared" si="39"/>
        <v>122.25869229645396</v>
      </c>
    </row>
    <row r="253" spans="1:18" ht="12.75">
      <c r="A253" s="2">
        <v>39783</v>
      </c>
      <c r="B253" s="17">
        <v>0.7888888888888889</v>
      </c>
      <c r="C253" s="17">
        <f t="shared" si="32"/>
        <v>0.788888888891961</v>
      </c>
      <c r="D253" s="10">
        <v>4.270536111111111</v>
      </c>
      <c r="E253" s="10">
        <v>-23.433169444444445</v>
      </c>
      <c r="F253" s="10">
        <v>4.319713888888889</v>
      </c>
      <c r="G253" s="10">
        <v>-23.881080555555556</v>
      </c>
      <c r="H253" s="10">
        <v>4.373269444444444</v>
      </c>
      <c r="I253" s="9">
        <v>-21.962594444444445</v>
      </c>
      <c r="J253" s="49">
        <f t="shared" si="30"/>
        <v>40.47079897410601</v>
      </c>
      <c r="K253" s="50">
        <f t="shared" si="31"/>
        <v>-26.874666666666656</v>
      </c>
      <c r="L253" s="50">
        <f t="shared" si="33"/>
        <v>48.58120292918799</v>
      </c>
      <c r="M253" s="49">
        <f t="shared" si="34"/>
        <v>44.07348645621147</v>
      </c>
      <c r="N253" s="50">
        <f t="shared" si="35"/>
        <v>115.10916666666667</v>
      </c>
      <c r="O253" s="50">
        <f t="shared" si="36"/>
        <v>123.25823485309328</v>
      </c>
      <c r="P253" s="49">
        <f t="shared" si="37"/>
        <v>84.8343205062047</v>
      </c>
      <c r="Q253" s="50">
        <f t="shared" si="38"/>
        <v>88.23450000000001</v>
      </c>
      <c r="R253" s="87">
        <f t="shared" si="39"/>
        <v>122.40175213614987</v>
      </c>
    </row>
    <row r="254" spans="1:18" ht="12.75">
      <c r="A254" s="2">
        <v>39783</v>
      </c>
      <c r="B254" s="17">
        <v>0.7895833333333333</v>
      </c>
      <c r="C254" s="17">
        <f t="shared" si="32"/>
        <v>0.7895833333313931</v>
      </c>
      <c r="D254" s="10">
        <v>4.286758333333333</v>
      </c>
      <c r="E254" s="10">
        <v>-23.430075000000002</v>
      </c>
      <c r="F254" s="10">
        <v>4.336369444444444</v>
      </c>
      <c r="G254" s="10">
        <v>-23.88094166666667</v>
      </c>
      <c r="H254" s="10">
        <v>4.389972222222223</v>
      </c>
      <c r="I254" s="9">
        <v>-21.962569444444444</v>
      </c>
      <c r="J254" s="49">
        <f t="shared" si="30"/>
        <v>40.82745398913542</v>
      </c>
      <c r="K254" s="50">
        <f t="shared" si="31"/>
        <v>-27.05199999999998</v>
      </c>
      <c r="L254" s="50">
        <f t="shared" si="33"/>
        <v>48.97644028749914</v>
      </c>
      <c r="M254" s="49">
        <f t="shared" si="34"/>
        <v>44.11239527594411</v>
      </c>
      <c r="N254" s="50">
        <f t="shared" si="35"/>
        <v>115.10233333333346</v>
      </c>
      <c r="O254" s="50">
        <f t="shared" si="36"/>
        <v>123.26577203651848</v>
      </c>
      <c r="P254" s="49">
        <f t="shared" si="37"/>
        <v>85.23314489323887</v>
      </c>
      <c r="Q254" s="50">
        <f t="shared" si="38"/>
        <v>88.05033333333348</v>
      </c>
      <c r="R254" s="87">
        <f t="shared" si="39"/>
        <v>122.54611453858091</v>
      </c>
    </row>
    <row r="255" spans="1:18" ht="12.75">
      <c r="A255" s="2">
        <v>39783</v>
      </c>
      <c r="B255" s="17">
        <v>0.7902777777777777</v>
      </c>
      <c r="C255" s="17">
        <f t="shared" si="32"/>
        <v>0.7902777777781012</v>
      </c>
      <c r="D255" s="10">
        <v>4.302977777777778</v>
      </c>
      <c r="E255" s="10">
        <v>-23.426980555555556</v>
      </c>
      <c r="F255" s="10">
        <v>4.353022222222222</v>
      </c>
      <c r="G255" s="10">
        <v>-23.880802777777777</v>
      </c>
      <c r="H255" s="10">
        <v>4.406675000000001</v>
      </c>
      <c r="I255" s="9">
        <v>-21.96254722222222</v>
      </c>
      <c r="J255" s="49">
        <f t="shared" si="30"/>
        <v>41.1841097693808</v>
      </c>
      <c r="K255" s="50">
        <f t="shared" si="31"/>
        <v>-27.2293333333333</v>
      </c>
      <c r="L255" s="50">
        <f t="shared" si="33"/>
        <v>49.371727651300425</v>
      </c>
      <c r="M255" s="49">
        <f t="shared" si="34"/>
        <v>44.15359015295301</v>
      </c>
      <c r="N255" s="50">
        <f t="shared" si="35"/>
        <v>115.09533333333344</v>
      </c>
      <c r="O255" s="50">
        <f t="shared" si="36"/>
        <v>123.27398459734351</v>
      </c>
      <c r="P255" s="49">
        <f t="shared" si="37"/>
        <v>85.63428152653722</v>
      </c>
      <c r="Q255" s="50">
        <f t="shared" si="38"/>
        <v>87.86600000000014</v>
      </c>
      <c r="R255" s="87">
        <f t="shared" si="39"/>
        <v>122.6933744281502</v>
      </c>
    </row>
    <row r="256" spans="1:18" ht="12.75">
      <c r="A256" s="2">
        <v>39783</v>
      </c>
      <c r="B256" s="17">
        <v>0.7909722222222223</v>
      </c>
      <c r="C256" s="17">
        <f t="shared" si="32"/>
        <v>0.7909722222248092</v>
      </c>
      <c r="D256" s="10">
        <v>4.319197222222222</v>
      </c>
      <c r="E256" s="10">
        <v>-23.423883333333336</v>
      </c>
      <c r="F256" s="10">
        <v>4.3696777777777775</v>
      </c>
      <c r="G256" s="10">
        <v>-23.880661111111113</v>
      </c>
      <c r="H256" s="10">
        <v>4.423377777777778</v>
      </c>
      <c r="I256" s="9">
        <v>-21.962525</v>
      </c>
      <c r="J256" s="49">
        <f t="shared" si="30"/>
        <v>41.543053183107574</v>
      </c>
      <c r="K256" s="50">
        <f t="shared" si="31"/>
        <v>-27.406666666666624</v>
      </c>
      <c r="L256" s="50">
        <f t="shared" si="33"/>
        <v>49.76897271947935</v>
      </c>
      <c r="M256" s="49">
        <f t="shared" si="34"/>
        <v>44.192500090014605</v>
      </c>
      <c r="N256" s="50">
        <f t="shared" si="35"/>
        <v>115.08816666666682</v>
      </c>
      <c r="O256" s="50">
        <f t="shared" si="36"/>
        <v>123.28123608603387</v>
      </c>
      <c r="P256" s="49">
        <f t="shared" si="37"/>
        <v>86.03543839827749</v>
      </c>
      <c r="Q256" s="50">
        <f t="shared" si="38"/>
        <v>87.6815000000002</v>
      </c>
      <c r="R256" s="87">
        <f t="shared" si="39"/>
        <v>122.84193951022523</v>
      </c>
    </row>
    <row r="257" spans="1:18" ht="12.75">
      <c r="A257" s="2">
        <v>39783</v>
      </c>
      <c r="B257" s="17">
        <v>0.7916666666666666</v>
      </c>
      <c r="C257" s="17">
        <f t="shared" si="32"/>
        <v>0.7916666666642413</v>
      </c>
      <c r="D257" s="10">
        <v>4.335413888888889</v>
      </c>
      <c r="E257" s="10">
        <v>-23.420783333333336</v>
      </c>
      <c r="F257" s="10">
        <v>4.386330555555556</v>
      </c>
      <c r="G257" s="10">
        <v>-23.880522222222222</v>
      </c>
      <c r="H257" s="10">
        <v>4.440077777777778</v>
      </c>
      <c r="I257" s="9">
        <v>-21.96250277777778</v>
      </c>
      <c r="J257" s="49">
        <f t="shared" si="30"/>
        <v>41.90199648294657</v>
      </c>
      <c r="K257" s="50">
        <f t="shared" si="31"/>
        <v>-27.58433333333315</v>
      </c>
      <c r="L257" s="50">
        <f t="shared" si="33"/>
        <v>50.16645048935893</v>
      </c>
      <c r="M257" s="49">
        <f t="shared" si="34"/>
        <v>44.231409162493584</v>
      </c>
      <c r="N257" s="50">
        <f t="shared" si="35"/>
        <v>115.08116666666659</v>
      </c>
      <c r="O257" s="50">
        <f t="shared" si="36"/>
        <v>123.28865510605999</v>
      </c>
      <c r="P257" s="49">
        <f t="shared" si="37"/>
        <v>86.436615529434</v>
      </c>
      <c r="Q257" s="50">
        <f t="shared" si="38"/>
        <v>87.49683333333344</v>
      </c>
      <c r="R257" s="87">
        <f t="shared" si="39"/>
        <v>122.99180601789828</v>
      </c>
    </row>
    <row r="258" spans="1:18" ht="12.75">
      <c r="A258" s="2">
        <v>39783</v>
      </c>
      <c r="B258" s="17">
        <v>0.7923611111111111</v>
      </c>
      <c r="C258" s="17">
        <f t="shared" si="32"/>
        <v>0.7923611111109494</v>
      </c>
      <c r="D258" s="10">
        <v>4.351633333333333</v>
      </c>
      <c r="E258" s="10">
        <v>-23.417683333333336</v>
      </c>
      <c r="F258" s="10">
        <v>4.402983333333333</v>
      </c>
      <c r="G258" s="10">
        <v>-23.880383333333334</v>
      </c>
      <c r="H258" s="10">
        <v>4.4567805555555555</v>
      </c>
      <c r="I258" s="9">
        <v>-21.962480555555555</v>
      </c>
      <c r="J258" s="49">
        <f t="shared" si="30"/>
        <v>42.258654571357546</v>
      </c>
      <c r="K258" s="50">
        <f t="shared" si="31"/>
        <v>-27.761999999999887</v>
      </c>
      <c r="L258" s="50">
        <f t="shared" si="33"/>
        <v>50.56206611859638</v>
      </c>
      <c r="M258" s="49">
        <f t="shared" si="34"/>
        <v>44.27260429965805</v>
      </c>
      <c r="N258" s="50">
        <f t="shared" si="35"/>
        <v>115.07416666666678</v>
      </c>
      <c r="O258" s="50">
        <f t="shared" si="36"/>
        <v>123.296907201689</v>
      </c>
      <c r="P258" s="49">
        <f t="shared" si="37"/>
        <v>86.83781111758611</v>
      </c>
      <c r="Q258" s="50">
        <f t="shared" si="38"/>
        <v>87.3121666666669</v>
      </c>
      <c r="R258" s="87">
        <f t="shared" si="39"/>
        <v>123.14308704804091</v>
      </c>
    </row>
    <row r="259" spans="1:18" ht="12.75">
      <c r="A259" s="2">
        <v>39783</v>
      </c>
      <c r="B259" s="17">
        <v>0.7930555555555556</v>
      </c>
      <c r="C259" s="17">
        <f t="shared" si="32"/>
        <v>0.7930555555576575</v>
      </c>
      <c r="D259" s="10">
        <v>4.36785</v>
      </c>
      <c r="E259" s="10">
        <v>-23.414580555555553</v>
      </c>
      <c r="F259" s="10">
        <v>4.41963888888889</v>
      </c>
      <c r="G259" s="10">
        <v>-23.880241666666667</v>
      </c>
      <c r="H259" s="10">
        <v>4.473483333333333</v>
      </c>
      <c r="I259" s="9">
        <v>-21.962458333333334</v>
      </c>
      <c r="J259" s="49">
        <f t="shared" si="30"/>
        <v>42.61988630772055</v>
      </c>
      <c r="K259" s="50">
        <f t="shared" si="31"/>
        <v>-27.939666666666838</v>
      </c>
      <c r="L259" s="50">
        <f t="shared" si="33"/>
        <v>50.96155101964107</v>
      </c>
      <c r="M259" s="49">
        <f t="shared" si="34"/>
        <v>44.31151449199901</v>
      </c>
      <c r="N259" s="50">
        <f t="shared" si="35"/>
        <v>115.06699999999995</v>
      </c>
      <c r="O259" s="50">
        <f t="shared" si="36"/>
        <v>123.30419622046375</v>
      </c>
      <c r="P259" s="49">
        <f t="shared" si="37"/>
        <v>87.24132112458005</v>
      </c>
      <c r="Q259" s="50">
        <f t="shared" si="38"/>
        <v>87.12733333333311</v>
      </c>
      <c r="R259" s="87">
        <f t="shared" si="39"/>
        <v>123.29728433886869</v>
      </c>
    </row>
    <row r="260" spans="1:18" ht="12.75">
      <c r="A260" s="2">
        <v>39783</v>
      </c>
      <c r="B260" s="17">
        <v>0.79375</v>
      </c>
      <c r="C260" s="17">
        <f t="shared" si="32"/>
        <v>0.7937499999970896</v>
      </c>
      <c r="D260" s="10">
        <v>4.3840666666666674</v>
      </c>
      <c r="E260" s="10">
        <v>-23.411475</v>
      </c>
      <c r="F260" s="10">
        <v>4.4362916666666665</v>
      </c>
      <c r="G260" s="10">
        <v>-23.88010277777778</v>
      </c>
      <c r="H260" s="10">
        <v>4.490186111111111</v>
      </c>
      <c r="I260" s="9">
        <v>-21.962433333333333</v>
      </c>
      <c r="J260" s="49">
        <f t="shared" si="30"/>
        <v>42.9788319255478</v>
      </c>
      <c r="K260" s="50">
        <f t="shared" si="31"/>
        <v>-28.11766666666678</v>
      </c>
      <c r="L260" s="50">
        <f t="shared" si="33"/>
        <v>51.359353310397815</v>
      </c>
      <c r="M260" s="49">
        <f t="shared" si="34"/>
        <v>44.3527098037069</v>
      </c>
      <c r="N260" s="50">
        <f t="shared" si="35"/>
        <v>115.06016666666675</v>
      </c>
      <c r="O260" s="50">
        <f t="shared" si="36"/>
        <v>123.31263041672969</v>
      </c>
      <c r="P260" s="49">
        <f t="shared" si="37"/>
        <v>87.64485154521721</v>
      </c>
      <c r="Q260" s="50">
        <f t="shared" si="38"/>
        <v>86.94249999999997</v>
      </c>
      <c r="R260" s="87">
        <f t="shared" si="39"/>
        <v>123.45289915037702</v>
      </c>
    </row>
    <row r="261" spans="1:18" ht="12.75">
      <c r="A261" s="2">
        <v>39783</v>
      </c>
      <c r="B261" s="17">
        <v>0.7944444444444444</v>
      </c>
      <c r="C261" s="17">
        <f t="shared" si="32"/>
        <v>0.7944444444437977</v>
      </c>
      <c r="D261" s="10">
        <v>4.400283333333333</v>
      </c>
      <c r="E261" s="10">
        <v>-23.408366666666666</v>
      </c>
      <c r="F261" s="10">
        <v>4.452947222222223</v>
      </c>
      <c r="G261" s="10">
        <v>-23.879963888888888</v>
      </c>
      <c r="H261" s="10">
        <v>4.506888888888889</v>
      </c>
      <c r="I261" s="9">
        <v>-21.96241111111111</v>
      </c>
      <c r="J261" s="49">
        <f t="shared" si="30"/>
        <v>43.340064302401835</v>
      </c>
      <c r="K261" s="50">
        <f t="shared" si="31"/>
        <v>-28.29583333333332</v>
      </c>
      <c r="L261" s="50">
        <f t="shared" si="33"/>
        <v>51.75920553644639</v>
      </c>
      <c r="M261" s="49">
        <f t="shared" si="34"/>
        <v>44.39161921453237</v>
      </c>
      <c r="N261" s="50">
        <f t="shared" si="35"/>
        <v>115.05316666666673</v>
      </c>
      <c r="O261" s="50">
        <f t="shared" si="36"/>
        <v>123.32009980743541</v>
      </c>
      <c r="P261" s="49">
        <f t="shared" si="37"/>
        <v>88.04840240055043</v>
      </c>
      <c r="Q261" s="50">
        <f t="shared" si="38"/>
        <v>86.7573333333334</v>
      </c>
      <c r="R261" s="87">
        <f t="shared" si="39"/>
        <v>123.60969238858407</v>
      </c>
    </row>
    <row r="262" spans="1:18" ht="12.75">
      <c r="A262" s="2">
        <v>39783</v>
      </c>
      <c r="B262" s="17">
        <v>0.7951388888888888</v>
      </c>
      <c r="C262" s="17">
        <f t="shared" si="32"/>
        <v>0.7951388888905058</v>
      </c>
      <c r="D262" s="10">
        <v>4.4164972222222225</v>
      </c>
      <c r="E262" s="10">
        <v>-23.405255555555556</v>
      </c>
      <c r="F262" s="10">
        <v>4.4696</v>
      </c>
      <c r="G262" s="10">
        <v>-23.879822222222224</v>
      </c>
      <c r="H262" s="10">
        <v>4.5235916666666665</v>
      </c>
      <c r="I262" s="9">
        <v>-21.96238888888889</v>
      </c>
      <c r="J262" s="49">
        <f t="shared" si="30"/>
        <v>43.70129839222411</v>
      </c>
      <c r="K262" s="50">
        <f t="shared" si="31"/>
        <v>-28.474000000000075</v>
      </c>
      <c r="L262" s="50">
        <f t="shared" si="33"/>
        <v>52.15910425962292</v>
      </c>
      <c r="M262" s="49">
        <f t="shared" si="34"/>
        <v>44.43281565358937</v>
      </c>
      <c r="N262" s="50">
        <f t="shared" si="35"/>
        <v>115.0460000000001</v>
      </c>
      <c r="O262" s="50">
        <f t="shared" si="36"/>
        <v>123.3282498980095</v>
      </c>
      <c r="P262" s="49">
        <f t="shared" si="37"/>
        <v>88.45426800709642</v>
      </c>
      <c r="Q262" s="50">
        <f t="shared" si="38"/>
        <v>86.57200000000003</v>
      </c>
      <c r="R262" s="87">
        <f t="shared" si="39"/>
        <v>123.76941751770204</v>
      </c>
    </row>
    <row r="263" spans="1:18" ht="12.75">
      <c r="A263" s="2">
        <v>39783</v>
      </c>
      <c r="B263" s="17">
        <v>0.7958333333333334</v>
      </c>
      <c r="C263" s="17">
        <f t="shared" si="32"/>
        <v>0.7958333333299379</v>
      </c>
      <c r="D263" s="10">
        <v>4.432711111111112</v>
      </c>
      <c r="E263" s="10">
        <v>-23.402144444444442</v>
      </c>
      <c r="F263" s="10">
        <v>4.486252777777778</v>
      </c>
      <c r="G263" s="10">
        <v>-23.879683333333332</v>
      </c>
      <c r="H263" s="10">
        <v>4.540294444444444</v>
      </c>
      <c r="I263" s="9">
        <v>-21.962366666666664</v>
      </c>
      <c r="J263" s="49">
        <f t="shared" si="30"/>
        <v>44.062532326787206</v>
      </c>
      <c r="K263" s="50">
        <f t="shared" si="31"/>
        <v>-28.65233333333343</v>
      </c>
      <c r="L263" s="50">
        <f t="shared" si="33"/>
        <v>52.559137744959415</v>
      </c>
      <c r="M263" s="49">
        <f t="shared" si="34"/>
        <v>44.4740112278939</v>
      </c>
      <c r="N263" s="50">
        <f t="shared" si="35"/>
        <v>115.03900000000009</v>
      </c>
      <c r="O263" s="50">
        <f t="shared" si="36"/>
        <v>123.33656876895373</v>
      </c>
      <c r="P263" s="49">
        <f t="shared" si="37"/>
        <v>88.8601523338782</v>
      </c>
      <c r="Q263" s="50">
        <f t="shared" si="38"/>
        <v>86.38666666666666</v>
      </c>
      <c r="R263" s="87">
        <f t="shared" si="39"/>
        <v>123.93055656527092</v>
      </c>
    </row>
    <row r="264" spans="1:18" ht="12.75">
      <c r="A264" s="2">
        <v>39783</v>
      </c>
      <c r="B264" s="17">
        <v>0.7965277777777778</v>
      </c>
      <c r="C264" s="17">
        <f t="shared" si="32"/>
        <v>0.796527777776646</v>
      </c>
      <c r="D264" s="10">
        <v>4.448925</v>
      </c>
      <c r="E264" s="10">
        <v>-23.399030555555555</v>
      </c>
      <c r="F264" s="10">
        <v>4.502908333333333</v>
      </c>
      <c r="G264" s="10">
        <v>-23.879544444444445</v>
      </c>
      <c r="H264" s="10">
        <v>4.556994444444444</v>
      </c>
      <c r="I264" s="9">
        <v>-21.962344444444444</v>
      </c>
      <c r="J264" s="49">
        <f t="shared" si="30"/>
        <v>44.4260530326712</v>
      </c>
      <c r="K264" s="50">
        <f t="shared" si="31"/>
        <v>-28.830833333333388</v>
      </c>
      <c r="L264" s="50">
        <f t="shared" si="33"/>
        <v>52.961222972625556</v>
      </c>
      <c r="M264" s="49">
        <f t="shared" si="34"/>
        <v>44.510634897558305</v>
      </c>
      <c r="N264" s="50">
        <f t="shared" si="35"/>
        <v>115.03200000000007</v>
      </c>
      <c r="O264" s="50">
        <f t="shared" si="36"/>
        <v>123.34325130700809</v>
      </c>
      <c r="P264" s="49">
        <f t="shared" si="37"/>
        <v>89.26376284664937</v>
      </c>
      <c r="Q264" s="50">
        <f t="shared" si="38"/>
        <v>86.20116666666668</v>
      </c>
      <c r="R264" s="87">
        <f t="shared" si="39"/>
        <v>124.09133931196531</v>
      </c>
    </row>
    <row r="265" spans="1:18" ht="12.75">
      <c r="A265" s="2">
        <v>39783</v>
      </c>
      <c r="B265" s="17">
        <v>0.7972222222222222</v>
      </c>
      <c r="C265" s="17">
        <f t="shared" si="32"/>
        <v>0.797222222223354</v>
      </c>
      <c r="D265" s="10">
        <v>4.465136111111112</v>
      </c>
      <c r="E265" s="10">
        <v>-23.395913888888888</v>
      </c>
      <c r="F265" s="10">
        <v>4.519561111111111</v>
      </c>
      <c r="G265" s="10">
        <v>-23.879402777777777</v>
      </c>
      <c r="H265" s="10">
        <v>4.573697222222222</v>
      </c>
      <c r="I265" s="9">
        <v>-21.962322222222223</v>
      </c>
      <c r="J265" s="49">
        <f t="shared" si="30"/>
        <v>44.789575479751484</v>
      </c>
      <c r="K265" s="50">
        <f t="shared" si="31"/>
        <v>-29.009333333333345</v>
      </c>
      <c r="L265" s="50">
        <f t="shared" si="33"/>
        <v>53.36335345628871</v>
      </c>
      <c r="M265" s="49">
        <f t="shared" si="34"/>
        <v>44.55183159929</v>
      </c>
      <c r="N265" s="50">
        <f t="shared" si="35"/>
        <v>115.02483333333323</v>
      </c>
      <c r="O265" s="50">
        <f t="shared" si="36"/>
        <v>123.35144094096583</v>
      </c>
      <c r="P265" s="49">
        <f t="shared" si="37"/>
        <v>89.67198277662553</v>
      </c>
      <c r="Q265" s="50">
        <f t="shared" si="38"/>
        <v>86.01549999999989</v>
      </c>
      <c r="R265" s="87">
        <f t="shared" si="39"/>
        <v>124.25671303934209</v>
      </c>
    </row>
    <row r="266" spans="1:18" ht="12.75">
      <c r="A266" s="2">
        <v>39783</v>
      </c>
      <c r="B266" s="17">
        <v>0.7979166666666666</v>
      </c>
      <c r="C266" s="17">
        <f t="shared" si="32"/>
        <v>0.7979166666700621</v>
      </c>
      <c r="D266" s="10">
        <v>4.48135</v>
      </c>
      <c r="E266" s="10">
        <v>-23.39279722222222</v>
      </c>
      <c r="F266" s="10">
        <v>4.536216666666666</v>
      </c>
      <c r="G266" s="10">
        <v>-23.87926388888889</v>
      </c>
      <c r="H266" s="10">
        <v>4.5904</v>
      </c>
      <c r="I266" s="9">
        <v>-21.962297222222222</v>
      </c>
      <c r="J266" s="49">
        <f t="shared" si="30"/>
        <v>45.15309775316935</v>
      </c>
      <c r="K266" s="50">
        <f t="shared" si="31"/>
        <v>-29.188000000000116</v>
      </c>
      <c r="L266" s="50">
        <f t="shared" si="33"/>
        <v>53.76561708664073</v>
      </c>
      <c r="M266" s="49">
        <f t="shared" si="34"/>
        <v>44.59074143242851</v>
      </c>
      <c r="N266" s="50">
        <f t="shared" si="35"/>
        <v>115.01800000000003</v>
      </c>
      <c r="O266" s="50">
        <f t="shared" si="36"/>
        <v>123.35912834279311</v>
      </c>
      <c r="P266" s="49">
        <f t="shared" si="37"/>
        <v>90.07792704567173</v>
      </c>
      <c r="Q266" s="50">
        <f t="shared" si="38"/>
        <v>85.82999999999991</v>
      </c>
      <c r="R266" s="87">
        <f t="shared" si="39"/>
        <v>124.42195079987029</v>
      </c>
    </row>
    <row r="267" spans="1:18" ht="12.75">
      <c r="A267" s="2">
        <v>39783</v>
      </c>
      <c r="B267" s="17">
        <v>0.7986111111111112</v>
      </c>
      <c r="C267" s="17">
        <f t="shared" si="32"/>
        <v>0.7986111111094942</v>
      </c>
      <c r="D267" s="10">
        <v>4.497561111111112</v>
      </c>
      <c r="E267" s="10">
        <v>-23.389677777777777</v>
      </c>
      <c r="F267" s="10">
        <v>4.552869444444444</v>
      </c>
      <c r="G267" s="10">
        <v>-23.879125000000002</v>
      </c>
      <c r="H267">
        <v>4.6071027777777775</v>
      </c>
      <c r="I267">
        <v>-21.962274999999998</v>
      </c>
      <c r="J267" s="49">
        <f t="shared" si="30"/>
        <v>45.516620806445744</v>
      </c>
      <c r="K267" s="50">
        <f t="shared" si="31"/>
        <v>-29.36683333333349</v>
      </c>
      <c r="L267" s="50">
        <f t="shared" si="33"/>
        <v>54.16801334427502</v>
      </c>
      <c r="M267" s="49">
        <f t="shared" si="34"/>
        <v>44.631937352471425</v>
      </c>
      <c r="N267" s="50">
        <f t="shared" si="35"/>
        <v>115.01100000000022</v>
      </c>
      <c r="O267" s="50">
        <f t="shared" si="36"/>
        <v>123.36749958086605</v>
      </c>
      <c r="P267" s="49">
        <f t="shared" si="37"/>
        <v>90.48618651634999</v>
      </c>
      <c r="Q267" s="50">
        <f t="shared" si="38"/>
        <v>85.64416666666673</v>
      </c>
      <c r="R267" s="87">
        <f t="shared" si="39"/>
        <v>124.59002060477985</v>
      </c>
    </row>
    <row r="268" spans="1:18" ht="12.75">
      <c r="A268" s="2">
        <v>39783</v>
      </c>
      <c r="B268" s="17">
        <v>0.7993055555555556</v>
      </c>
      <c r="C268" s="17">
        <f t="shared" si="32"/>
        <v>0.7993055555562023</v>
      </c>
      <c r="D268" s="10">
        <v>4.513769444444445</v>
      </c>
      <c r="E268" s="10">
        <v>-23.386555555555557</v>
      </c>
      <c r="F268" s="10">
        <v>4.569522222222222</v>
      </c>
      <c r="G268" s="10">
        <v>-23.878983333333334</v>
      </c>
      <c r="H268">
        <v>4.623805555555556</v>
      </c>
      <c r="I268">
        <v>-21.962252777777778</v>
      </c>
      <c r="J268" s="49">
        <f t="shared" si="30"/>
        <v>45.882431630547316</v>
      </c>
      <c r="K268" s="50">
        <f t="shared" si="31"/>
        <v>-29.545666666666648</v>
      </c>
      <c r="L268" s="50">
        <f t="shared" si="33"/>
        <v>54.572373515448504</v>
      </c>
      <c r="M268" s="49">
        <f t="shared" si="34"/>
        <v>44.67313431937502</v>
      </c>
      <c r="N268" s="50">
        <f t="shared" si="35"/>
        <v>115.00383333333339</v>
      </c>
      <c r="O268" s="50">
        <f t="shared" si="36"/>
        <v>123.37572942551564</v>
      </c>
      <c r="P268" s="49">
        <f t="shared" si="37"/>
        <v>90.89676137199247</v>
      </c>
      <c r="Q268" s="50">
        <f t="shared" si="38"/>
        <v>85.45816666666674</v>
      </c>
      <c r="R268" s="87">
        <f t="shared" si="39"/>
        <v>124.76104952245606</v>
      </c>
    </row>
    <row r="269" spans="1:18" ht="12.75">
      <c r="A269" s="2">
        <v>39783</v>
      </c>
      <c r="B269" s="17">
        <v>0.8</v>
      </c>
      <c r="C269" s="17">
        <f t="shared" si="32"/>
        <v>0.8000000000029104</v>
      </c>
      <c r="D269" s="10">
        <v>4.5299805555555555</v>
      </c>
      <c r="E269" s="10">
        <v>-23.383430555555556</v>
      </c>
      <c r="F269" s="10">
        <v>4.5861777777777775</v>
      </c>
      <c r="G269" s="10">
        <v>-23.878844444444447</v>
      </c>
      <c r="H269">
        <v>4.640508333333333</v>
      </c>
      <c r="I269">
        <v>-21.962230555555553</v>
      </c>
      <c r="J269" s="49">
        <f t="shared" si="30"/>
        <v>46.24824226248497</v>
      </c>
      <c r="K269" s="50">
        <f t="shared" si="31"/>
        <v>-29.724833333333436</v>
      </c>
      <c r="L269" s="50">
        <f t="shared" si="33"/>
        <v>54.976955436473126</v>
      </c>
      <c r="M269" s="49">
        <f t="shared" si="34"/>
        <v>44.71204440768854</v>
      </c>
      <c r="N269" s="50">
        <f t="shared" si="35"/>
        <v>114.99683333333358</v>
      </c>
      <c r="O269" s="50">
        <f t="shared" si="36"/>
        <v>123.38329948501787</v>
      </c>
      <c r="P269" s="49">
        <f t="shared" si="37"/>
        <v>91.3050624489655</v>
      </c>
      <c r="Q269" s="50">
        <f t="shared" si="38"/>
        <v>85.27200000000015</v>
      </c>
      <c r="R269" s="87">
        <f t="shared" si="39"/>
        <v>124.93169498893991</v>
      </c>
    </row>
    <row r="270" spans="1:18" ht="12.75">
      <c r="A270" s="2">
        <v>39783</v>
      </c>
      <c r="B270" s="17">
        <v>0.8006944444444444</v>
      </c>
      <c r="C270" s="17">
        <f t="shared" si="32"/>
        <v>0.8006944444423425</v>
      </c>
      <c r="D270" s="10">
        <v>4.546188888888889</v>
      </c>
      <c r="E270" s="10">
        <v>-23.380305555555555</v>
      </c>
      <c r="F270" s="10">
        <v>4.602830555555555</v>
      </c>
      <c r="G270" s="10">
        <v>-23.878705555555555</v>
      </c>
      <c r="H270">
        <v>4.657211111111112</v>
      </c>
      <c r="I270">
        <v>-21.962208333333333</v>
      </c>
      <c r="J270" s="49">
        <f t="shared" si="30"/>
        <v>46.614053679168904</v>
      </c>
      <c r="K270" s="50">
        <f t="shared" si="31"/>
        <v>-29.90400000000001</v>
      </c>
      <c r="L270" s="50">
        <f t="shared" si="33"/>
        <v>55.38157831268842</v>
      </c>
      <c r="M270" s="49">
        <f t="shared" si="34"/>
        <v>44.75324059031445</v>
      </c>
      <c r="N270" s="50">
        <f t="shared" si="35"/>
        <v>114.98983333333335</v>
      </c>
      <c r="O270" s="50">
        <f t="shared" si="36"/>
        <v>123.39171087784767</v>
      </c>
      <c r="P270" s="49">
        <f t="shared" si="37"/>
        <v>91.7156771392619</v>
      </c>
      <c r="Q270" s="50">
        <f t="shared" si="38"/>
        <v>85.08583333333334</v>
      </c>
      <c r="R270" s="87">
        <f t="shared" si="39"/>
        <v>125.10541342060745</v>
      </c>
    </row>
    <row r="271" spans="1:18" ht="12.75">
      <c r="A271" s="2">
        <v>39783</v>
      </c>
      <c r="B271" s="17">
        <v>0.8013888888888889</v>
      </c>
      <c r="C271" s="17">
        <f t="shared" si="32"/>
        <v>0.8013888888890506</v>
      </c>
      <c r="D271" s="10">
        <v>4.562397222222222</v>
      </c>
      <c r="E271" s="10">
        <v>-23.377177777777778</v>
      </c>
      <c r="F271" s="10">
        <v>4.619486111111112</v>
      </c>
      <c r="G271" s="10">
        <v>-23.878563888888888</v>
      </c>
      <c r="H271">
        <v>4.673911111111112</v>
      </c>
      <c r="I271">
        <v>-21.96218611111111</v>
      </c>
      <c r="J271" s="49">
        <f t="shared" si="30"/>
        <v>46.982152902556635</v>
      </c>
      <c r="K271" s="50">
        <f t="shared" si="31"/>
        <v>-30.083166666666585</v>
      </c>
      <c r="L271" s="50">
        <f t="shared" si="33"/>
        <v>55.78816727634678</v>
      </c>
      <c r="M271" s="49">
        <f t="shared" si="34"/>
        <v>44.78986579504571</v>
      </c>
      <c r="N271" s="50">
        <f t="shared" si="35"/>
        <v>114.98266666666673</v>
      </c>
      <c r="O271" s="50">
        <f t="shared" si="36"/>
        <v>123.39832134885789</v>
      </c>
      <c r="P271" s="49">
        <f t="shared" si="37"/>
        <v>92.12401796856174</v>
      </c>
      <c r="Q271" s="50">
        <f t="shared" si="38"/>
        <v>84.89950000000015</v>
      </c>
      <c r="R271" s="87">
        <f t="shared" si="39"/>
        <v>125.27872838962692</v>
      </c>
    </row>
    <row r="272" spans="1:18" ht="12.75">
      <c r="A272" s="2">
        <v>39783</v>
      </c>
      <c r="B272" s="17">
        <v>0.8020833333333334</v>
      </c>
      <c r="C272" s="17">
        <f t="shared" si="32"/>
        <v>0.8020833333357587</v>
      </c>
      <c r="D272" s="10">
        <v>4.578605555555555</v>
      </c>
      <c r="E272" s="10">
        <v>-23.374047222222224</v>
      </c>
      <c r="F272" s="10">
        <v>4.636138888888889</v>
      </c>
      <c r="G272" s="10">
        <v>-23.878425</v>
      </c>
      <c r="H272">
        <v>4.6906138888888895</v>
      </c>
      <c r="I272">
        <v>-21.96216111111111</v>
      </c>
      <c r="J272" s="49">
        <f t="shared" si="30"/>
        <v>47.347965899010745</v>
      </c>
      <c r="K272" s="50">
        <f t="shared" si="31"/>
        <v>-30.262666666666576</v>
      </c>
      <c r="L272" s="50">
        <f t="shared" si="33"/>
        <v>56.19305000221697</v>
      </c>
      <c r="M272" s="49">
        <f t="shared" si="34"/>
        <v>44.83106214974461</v>
      </c>
      <c r="N272" s="50">
        <f t="shared" si="35"/>
        <v>114.97583333333331</v>
      </c>
      <c r="O272" s="50">
        <f t="shared" si="36"/>
        <v>123.40691384265592</v>
      </c>
      <c r="P272" s="49">
        <f t="shared" si="37"/>
        <v>92.53467446769417</v>
      </c>
      <c r="Q272" s="50">
        <f t="shared" si="38"/>
        <v>84.71316666666674</v>
      </c>
      <c r="R272" s="87">
        <f t="shared" si="39"/>
        <v>125.4551178132506</v>
      </c>
    </row>
    <row r="273" spans="1:18" ht="12.75">
      <c r="A273" s="2">
        <v>39783</v>
      </c>
      <c r="B273" s="17">
        <v>0.8027777777777777</v>
      </c>
      <c r="C273" s="17">
        <f t="shared" si="32"/>
        <v>0.8027777777751908</v>
      </c>
      <c r="D273" s="10">
        <v>4.5948111111111105</v>
      </c>
      <c r="E273" s="10">
        <v>-23.370916666666666</v>
      </c>
      <c r="F273" s="10">
        <v>4.652791666666667</v>
      </c>
      <c r="G273" s="10">
        <v>-23.878286111111112</v>
      </c>
      <c r="H273">
        <v>4.707316666666667</v>
      </c>
      <c r="I273">
        <v>-21.962138888888887</v>
      </c>
      <c r="J273" s="49">
        <f aca="true" t="shared" si="40" ref="J273:J317">15*(F273-D273)*COS(RADIANS(G273))*60</f>
        <v>47.716065698767146</v>
      </c>
      <c r="K273" s="50">
        <f aca="true" t="shared" si="41" ref="K273:K317">(G273-E273)*60</f>
        <v>-30.44216666666678</v>
      </c>
      <c r="L273" s="50">
        <f t="shared" si="33"/>
        <v>56.59989785441473</v>
      </c>
      <c r="M273" s="49">
        <f t="shared" si="34"/>
        <v>44.87225859249168</v>
      </c>
      <c r="N273" s="50">
        <f t="shared" si="35"/>
        <v>114.9688333333335</v>
      </c>
      <c r="O273" s="50">
        <f t="shared" si="36"/>
        <v>123.41536463998014</v>
      </c>
      <c r="P273" s="49">
        <f t="shared" si="37"/>
        <v>92.94764487322219</v>
      </c>
      <c r="Q273" s="50">
        <f t="shared" si="38"/>
        <v>84.52666666666673</v>
      </c>
      <c r="R273" s="87">
        <f t="shared" si="39"/>
        <v>125.63447801163666</v>
      </c>
    </row>
    <row r="274" spans="1:18" ht="12.75">
      <c r="A274" s="2">
        <v>39783</v>
      </c>
      <c r="B274" s="17">
        <v>0.8034722222222223</v>
      </c>
      <c r="C274" s="17">
        <f aca="true" t="shared" si="42" ref="C274:C317">B274+A274-$A$17</f>
        <v>0.8034722222218988</v>
      </c>
      <c r="D274" s="10">
        <v>4.611016666666666</v>
      </c>
      <c r="E274" s="10">
        <v>-23.367783333333335</v>
      </c>
      <c r="F274" s="10">
        <v>4.669447222222223</v>
      </c>
      <c r="G274" s="10">
        <v>-23.878144444444445</v>
      </c>
      <c r="H274">
        <v>4.724019444444445</v>
      </c>
      <c r="I274">
        <v>-21.962116666666667</v>
      </c>
      <c r="J274" s="49">
        <f t="shared" si="40"/>
        <v>48.08645334120156</v>
      </c>
      <c r="K274" s="50">
        <f t="shared" si="41"/>
        <v>-30.621666666666556</v>
      </c>
      <c r="L274" s="50">
        <f aca="true" t="shared" si="43" ref="L274:L317">SQRT(J274^2+K274^2)</f>
        <v>57.008713933748695</v>
      </c>
      <c r="M274" s="49">
        <f aca="true" t="shared" si="44" ref="M274:M317">15*(H274-F274)*COS(RADIANS(G274))*60</f>
        <v>44.91117006613875</v>
      </c>
      <c r="N274" s="50">
        <f aca="true" t="shared" si="45" ref="N274:N317">(I274-G274)*60</f>
        <v>114.96166666666667</v>
      </c>
      <c r="O274" s="50">
        <f aca="true" t="shared" si="46" ref="O274:O317">SQRT(M274^2+N274^2)</f>
        <v>123.42284229220868</v>
      </c>
      <c r="P274" s="49">
        <f aca="true" t="shared" si="47" ref="P274:P317">15*(H274-D274)*COS(RADIANS(E274))*60</f>
        <v>93.36063635525855</v>
      </c>
      <c r="Q274" s="50">
        <f aca="true" t="shared" si="48" ref="Q274:Q317">(I274-E274)*60</f>
        <v>84.34000000000012</v>
      </c>
      <c r="R274" s="87">
        <f aca="true" t="shared" si="49" ref="R274:R317">SQRT(P274^2+Q274^2)</f>
        <v>125.81511841054255</v>
      </c>
    </row>
    <row r="275" spans="1:18" ht="12.75">
      <c r="A275" s="2">
        <v>39783</v>
      </c>
      <c r="B275" s="17">
        <v>0.8041666666666667</v>
      </c>
      <c r="C275" s="17">
        <f t="shared" si="42"/>
        <v>0.8041666666686069</v>
      </c>
      <c r="D275" s="10">
        <v>4.627222222222223</v>
      </c>
      <c r="E275" s="10">
        <v>-23.36465</v>
      </c>
      <c r="F275" s="10">
        <v>4.686100000000001</v>
      </c>
      <c r="G275" s="10">
        <v>-23.878005555555557</v>
      </c>
      <c r="H275">
        <v>4.740722222222223</v>
      </c>
      <c r="I275">
        <v>-21.962094444444443</v>
      </c>
      <c r="J275" s="49">
        <f t="shared" si="40"/>
        <v>48.454554730549724</v>
      </c>
      <c r="K275" s="50">
        <f t="shared" si="41"/>
        <v>-30.80133333333336</v>
      </c>
      <c r="L275" s="50">
        <f t="shared" si="43"/>
        <v>57.415729632627254</v>
      </c>
      <c r="M275" s="49">
        <f t="shared" si="44"/>
        <v>44.952366683408385</v>
      </c>
      <c r="N275" s="50">
        <f t="shared" si="45"/>
        <v>114.95466666666687</v>
      </c>
      <c r="O275" s="50">
        <f t="shared" si="46"/>
        <v>123.43131960278193</v>
      </c>
      <c r="P275" s="49">
        <f t="shared" si="47"/>
        <v>93.77364697116694</v>
      </c>
      <c r="Q275" s="50">
        <f t="shared" si="48"/>
        <v>84.1533333333335</v>
      </c>
      <c r="R275" s="87">
        <f t="shared" si="49"/>
        <v>125.99714432233846</v>
      </c>
    </row>
    <row r="276" spans="1:18" ht="12.75">
      <c r="A276" s="2">
        <v>39783</v>
      </c>
      <c r="B276" s="17">
        <v>0.8048611111111111</v>
      </c>
      <c r="C276" s="17">
        <f t="shared" si="42"/>
        <v>0.804861111108039</v>
      </c>
      <c r="D276" s="10">
        <v>4.643427777777777</v>
      </c>
      <c r="E276" s="10">
        <v>-23.361511111111113</v>
      </c>
      <c r="F276" s="10">
        <v>4.702752777777778</v>
      </c>
      <c r="G276" s="10">
        <v>-23.87786388888889</v>
      </c>
      <c r="H276">
        <v>4.757425</v>
      </c>
      <c r="I276">
        <v>-21.962072222222222</v>
      </c>
      <c r="J276" s="49">
        <f t="shared" si="40"/>
        <v>48.82265795732361</v>
      </c>
      <c r="K276" s="50">
        <f t="shared" si="41"/>
        <v>-30.981166666666553</v>
      </c>
      <c r="L276" s="50">
        <f t="shared" si="43"/>
        <v>57.822872793087555</v>
      </c>
      <c r="M276" s="49">
        <f t="shared" si="44"/>
        <v>44.99356435435852</v>
      </c>
      <c r="N276" s="50">
        <f t="shared" si="45"/>
        <v>114.94750000000003</v>
      </c>
      <c r="O276" s="50">
        <f t="shared" si="46"/>
        <v>123.43965566040684</v>
      </c>
      <c r="P276" s="49">
        <f t="shared" si="47"/>
        <v>94.18668066200357</v>
      </c>
      <c r="Q276" s="50">
        <f t="shared" si="48"/>
        <v>83.96633333333348</v>
      </c>
      <c r="R276" s="87">
        <f t="shared" si="49"/>
        <v>126.18033106459463</v>
      </c>
    </row>
    <row r="277" spans="1:18" ht="12.75">
      <c r="A277" s="2">
        <v>39783</v>
      </c>
      <c r="B277" s="17">
        <v>0.8055555555555555</v>
      </c>
      <c r="C277" s="17">
        <f t="shared" si="42"/>
        <v>0.8055555555547471</v>
      </c>
      <c r="D277" s="10">
        <v>4.659630555555556</v>
      </c>
      <c r="E277" s="10">
        <v>-23.358372222222222</v>
      </c>
      <c r="F277" s="10">
        <v>4.719408333333334</v>
      </c>
      <c r="G277" s="10">
        <v>-23.877725</v>
      </c>
      <c r="H277">
        <v>4.774125</v>
      </c>
      <c r="I277">
        <v>-21.96204722222222</v>
      </c>
      <c r="J277" s="49">
        <f t="shared" si="40"/>
        <v>49.19533299075535</v>
      </c>
      <c r="K277" s="50">
        <f t="shared" si="41"/>
        <v>-31.161166666666773</v>
      </c>
      <c r="L277" s="50">
        <f t="shared" si="43"/>
        <v>58.23400292010747</v>
      </c>
      <c r="M277" s="49">
        <f t="shared" si="44"/>
        <v>45.03018909163037</v>
      </c>
      <c r="N277" s="50">
        <f t="shared" si="45"/>
        <v>114.94066666666683</v>
      </c>
      <c r="O277" s="50">
        <f t="shared" si="46"/>
        <v>123.44664751788848</v>
      </c>
      <c r="P277" s="49">
        <f t="shared" si="47"/>
        <v>94.59973351273503</v>
      </c>
      <c r="Q277" s="50">
        <f t="shared" si="48"/>
        <v>83.77950000000006</v>
      </c>
      <c r="R277" s="87">
        <f t="shared" si="49"/>
        <v>126.36500386155375</v>
      </c>
    </row>
    <row r="278" spans="1:18" ht="12.75">
      <c r="A278" s="2">
        <v>39783</v>
      </c>
      <c r="B278" s="17">
        <v>0.80625</v>
      </c>
      <c r="C278" s="17">
        <f t="shared" si="42"/>
        <v>0.8062500000014552</v>
      </c>
      <c r="D278" s="10">
        <v>4.675833333333333</v>
      </c>
      <c r="E278" s="10">
        <v>-23.355233333333334</v>
      </c>
      <c r="F278" s="10">
        <v>4.736061111111111</v>
      </c>
      <c r="G278" s="10">
        <v>-23.87758611111111</v>
      </c>
      <c r="H278">
        <v>4.7908277777777775</v>
      </c>
      <c r="I278">
        <v>-21.962025</v>
      </c>
      <c r="J278" s="49">
        <f t="shared" si="40"/>
        <v>49.56572279266224</v>
      </c>
      <c r="K278" s="50">
        <f t="shared" si="41"/>
        <v>-31.341166666666567</v>
      </c>
      <c r="L278" s="50">
        <f t="shared" si="43"/>
        <v>58.64324005362263</v>
      </c>
      <c r="M278" s="49">
        <f t="shared" si="44"/>
        <v>45.07138596901263</v>
      </c>
      <c r="N278" s="50">
        <f t="shared" si="45"/>
        <v>114.9336666666666</v>
      </c>
      <c r="O278" s="50">
        <f t="shared" si="46"/>
        <v>123.4551641958008</v>
      </c>
      <c r="P278" s="49">
        <f t="shared" si="47"/>
        <v>95.01510068127617</v>
      </c>
      <c r="Q278" s="50">
        <f t="shared" si="48"/>
        <v>83.59250000000003</v>
      </c>
      <c r="R278" s="87">
        <f t="shared" si="49"/>
        <v>126.5526586592437</v>
      </c>
    </row>
    <row r="279" spans="1:18" ht="12.75">
      <c r="A279" s="2">
        <v>39783</v>
      </c>
      <c r="B279" s="17">
        <v>0.8069444444444445</v>
      </c>
      <c r="C279" s="17">
        <f t="shared" si="42"/>
        <v>0.8069444444408873</v>
      </c>
      <c r="D279" s="10">
        <v>4.692036111111111</v>
      </c>
      <c r="E279" s="10">
        <v>-23.352091666666666</v>
      </c>
      <c r="F279" s="10">
        <v>4.752716666666666</v>
      </c>
      <c r="G279" s="10">
        <v>-23.877444444444446</v>
      </c>
      <c r="H279">
        <v>4.807530555555555</v>
      </c>
      <c r="I279">
        <v>-21.962002777777776</v>
      </c>
      <c r="J279" s="49">
        <f t="shared" si="40"/>
        <v>49.93840049419571</v>
      </c>
      <c r="K279" s="50">
        <f t="shared" si="41"/>
        <v>-31.521166666666787</v>
      </c>
      <c r="L279" s="50">
        <f t="shared" si="43"/>
        <v>59.05444768979278</v>
      </c>
      <c r="M279" s="49">
        <f t="shared" si="44"/>
        <v>45.11029786916798</v>
      </c>
      <c r="N279" s="50">
        <f t="shared" si="45"/>
        <v>114.92650000000019</v>
      </c>
      <c r="O279" s="50">
        <f t="shared" si="46"/>
        <v>123.46270439325029</v>
      </c>
      <c r="P279" s="49">
        <f t="shared" si="47"/>
        <v>95.43048910840169</v>
      </c>
      <c r="Q279" s="50">
        <f t="shared" si="48"/>
        <v>83.4053333333334</v>
      </c>
      <c r="R279" s="87">
        <f t="shared" si="49"/>
        <v>126.7415791282136</v>
      </c>
    </row>
    <row r="280" spans="1:18" ht="12.75">
      <c r="A280" s="2">
        <v>39783</v>
      </c>
      <c r="B280" s="17">
        <v>0.8076388888888889</v>
      </c>
      <c r="C280" s="17">
        <f t="shared" si="42"/>
        <v>0.8076388888875954</v>
      </c>
      <c r="D280" s="10">
        <v>4.708236111111111</v>
      </c>
      <c r="E280" s="10">
        <v>-23.348947222222222</v>
      </c>
      <c r="F280" s="10">
        <v>4.769369444444444</v>
      </c>
      <c r="G280" s="10">
        <v>-23.877305555555555</v>
      </c>
      <c r="H280">
        <v>4.824233333333333</v>
      </c>
      <c r="I280">
        <v>-21.961980555555556</v>
      </c>
      <c r="J280" s="49">
        <f t="shared" si="40"/>
        <v>50.31107793138472</v>
      </c>
      <c r="K280" s="50">
        <f t="shared" si="41"/>
        <v>-31.701499999999996</v>
      </c>
      <c r="L280" s="50">
        <f t="shared" si="43"/>
        <v>59.465869747846675</v>
      </c>
      <c r="M280" s="49">
        <f t="shared" si="44"/>
        <v>45.15149492106414</v>
      </c>
      <c r="N280" s="50">
        <f t="shared" si="45"/>
        <v>114.91949999999996</v>
      </c>
      <c r="O280" s="50">
        <f t="shared" si="46"/>
        <v>123.47124755932803</v>
      </c>
      <c r="P280" s="49">
        <f t="shared" si="47"/>
        <v>95.84819408590397</v>
      </c>
      <c r="Q280" s="50">
        <f t="shared" si="48"/>
        <v>83.21799999999996</v>
      </c>
      <c r="R280" s="87">
        <f t="shared" si="49"/>
        <v>126.93349374191632</v>
      </c>
    </row>
    <row r="281" spans="1:18" ht="12.75">
      <c r="A281" s="2">
        <v>39783</v>
      </c>
      <c r="B281" s="17">
        <v>0.8083333333333332</v>
      </c>
      <c r="C281" s="17">
        <f t="shared" si="42"/>
        <v>0.8083333333343035</v>
      </c>
      <c r="D281" s="10">
        <v>4.724436111111111</v>
      </c>
      <c r="E281" s="10">
        <v>-23.3458</v>
      </c>
      <c r="F281" s="10">
        <v>4.786022222222222</v>
      </c>
      <c r="G281" s="10">
        <v>-23.87716388888889</v>
      </c>
      <c r="H281">
        <v>4.840936111111111</v>
      </c>
      <c r="I281">
        <v>-21.96195833333333</v>
      </c>
      <c r="J281" s="49">
        <f t="shared" si="40"/>
        <v>50.683757255683645</v>
      </c>
      <c r="K281" s="50">
        <f t="shared" si="41"/>
        <v>-31.881833333333418</v>
      </c>
      <c r="L281" s="50">
        <f t="shared" si="43"/>
        <v>59.87732915091917</v>
      </c>
      <c r="M281" s="49">
        <f t="shared" si="44"/>
        <v>45.1926930308788</v>
      </c>
      <c r="N281" s="50">
        <f t="shared" si="45"/>
        <v>114.91233333333355</v>
      </c>
      <c r="O281" s="50">
        <f t="shared" si="46"/>
        <v>123.47964956013764</v>
      </c>
      <c r="P281" s="49">
        <f t="shared" si="47"/>
        <v>96.26592047372476</v>
      </c>
      <c r="Q281" s="50">
        <f t="shared" si="48"/>
        <v>83.03050000000013</v>
      </c>
      <c r="R281" s="87">
        <f t="shared" si="49"/>
        <v>127.12667452153195</v>
      </c>
    </row>
    <row r="282" spans="1:18" ht="12.75">
      <c r="A282" s="2">
        <v>39783</v>
      </c>
      <c r="B282" s="17">
        <v>0.8090277777777778</v>
      </c>
      <c r="C282" s="17">
        <f t="shared" si="42"/>
        <v>0.8090277777810115</v>
      </c>
      <c r="D282" s="10">
        <v>4.740636111111111</v>
      </c>
      <c r="E282" s="10">
        <v>-23.342652777777776</v>
      </c>
      <c r="F282" s="10">
        <v>4.802677777777777</v>
      </c>
      <c r="G282" s="10">
        <v>-23.877025</v>
      </c>
      <c r="H282">
        <v>4.857638888888888</v>
      </c>
      <c r="I282">
        <v>-21.96193611111111</v>
      </c>
      <c r="J282" s="49">
        <f t="shared" si="40"/>
        <v>51.058722340490725</v>
      </c>
      <c r="K282" s="50">
        <f t="shared" si="41"/>
        <v>-32.06233333333344</v>
      </c>
      <c r="L282" s="50">
        <f t="shared" si="43"/>
        <v>60.290847944120934</v>
      </c>
      <c r="M282" s="49">
        <f t="shared" si="44"/>
        <v>45.23160421889185</v>
      </c>
      <c r="N282" s="50">
        <f t="shared" si="45"/>
        <v>114.90533333333332</v>
      </c>
      <c r="O282" s="50">
        <f t="shared" si="46"/>
        <v>123.48738254841632</v>
      </c>
      <c r="P282" s="49">
        <f t="shared" si="47"/>
        <v>96.68366627058043</v>
      </c>
      <c r="Q282" s="50">
        <f t="shared" si="48"/>
        <v>82.84299999999988</v>
      </c>
      <c r="R282" s="87">
        <f t="shared" si="49"/>
        <v>127.3212235745516</v>
      </c>
    </row>
    <row r="283" spans="1:18" ht="12.75">
      <c r="A283" s="2">
        <v>39783</v>
      </c>
      <c r="B283" s="17">
        <v>0.8097222222222222</v>
      </c>
      <c r="C283" s="17">
        <f t="shared" si="42"/>
        <v>0.8097222222204437</v>
      </c>
      <c r="D283" s="10">
        <v>4.756836111111111</v>
      </c>
      <c r="E283" s="10">
        <v>-23.339505555555554</v>
      </c>
      <c r="F283" s="10">
        <v>4.819330555555555</v>
      </c>
      <c r="G283" s="10">
        <v>-23.876886111111112</v>
      </c>
      <c r="H283">
        <v>4.874341666666667</v>
      </c>
      <c r="I283">
        <v>-21.96191111111111</v>
      </c>
      <c r="J283" s="49">
        <f t="shared" si="40"/>
        <v>51.43140218628197</v>
      </c>
      <c r="K283" s="50">
        <f t="shared" si="41"/>
        <v>-32.242833333333465</v>
      </c>
      <c r="L283" s="50">
        <f t="shared" si="43"/>
        <v>60.702466442544235</v>
      </c>
      <c r="M283" s="49">
        <f t="shared" si="44"/>
        <v>45.27280153334289</v>
      </c>
      <c r="N283" s="50">
        <f t="shared" si="45"/>
        <v>114.89850000000011</v>
      </c>
      <c r="O283" s="50">
        <f t="shared" si="46"/>
        <v>123.49612083352044</v>
      </c>
      <c r="P283" s="49">
        <f t="shared" si="47"/>
        <v>97.10143147270276</v>
      </c>
      <c r="Q283" s="50">
        <f t="shared" si="48"/>
        <v>82.65566666666665</v>
      </c>
      <c r="R283" s="87">
        <f t="shared" si="49"/>
        <v>127.5172428582076</v>
      </c>
    </row>
    <row r="284" spans="1:18" ht="12.75">
      <c r="A284" s="2">
        <v>39783</v>
      </c>
      <c r="B284" s="17">
        <v>0.8104166666666667</v>
      </c>
      <c r="C284" s="17">
        <f t="shared" si="42"/>
        <v>0.8104166666671517</v>
      </c>
      <c r="D284" s="10">
        <v>4.773033333333333</v>
      </c>
      <c r="E284" s="10">
        <v>-23.336352777777776</v>
      </c>
      <c r="F284" s="10">
        <v>4.835986111111111</v>
      </c>
      <c r="G284" s="10">
        <v>-23.876744444444444</v>
      </c>
      <c r="H284">
        <v>4.891041666666666</v>
      </c>
      <c r="I284">
        <v>-21.96188888888889</v>
      </c>
      <c r="J284" s="49">
        <f t="shared" si="40"/>
        <v>51.80865603479178</v>
      </c>
      <c r="K284" s="50">
        <f t="shared" si="41"/>
        <v>-32.42350000000009</v>
      </c>
      <c r="L284" s="50">
        <f t="shared" si="43"/>
        <v>61.11808400450207</v>
      </c>
      <c r="M284" s="49">
        <f t="shared" si="44"/>
        <v>45.309427816687126</v>
      </c>
      <c r="N284" s="50">
        <f t="shared" si="45"/>
        <v>114.89133333333328</v>
      </c>
      <c r="O284" s="50">
        <f t="shared" si="46"/>
        <v>123.5028854893143</v>
      </c>
      <c r="P284" s="49">
        <f t="shared" si="47"/>
        <v>97.51922015571883</v>
      </c>
      <c r="Q284" s="50">
        <f t="shared" si="48"/>
        <v>82.46783333333319</v>
      </c>
      <c r="R284" s="87">
        <f t="shared" si="49"/>
        <v>127.71429769009411</v>
      </c>
    </row>
    <row r="285" spans="1:18" ht="12.75">
      <c r="A285" s="2">
        <v>39783</v>
      </c>
      <c r="B285" s="17">
        <v>0.811111111111111</v>
      </c>
      <c r="C285" s="17">
        <f t="shared" si="42"/>
        <v>0.8111111111138598</v>
      </c>
      <c r="D285" s="10">
        <v>4.789233333333333</v>
      </c>
      <c r="E285" s="10">
        <v>-23.333202777777778</v>
      </c>
      <c r="F285" s="10">
        <v>4.8526388888888885</v>
      </c>
      <c r="G285" s="10">
        <v>-23.876605555555557</v>
      </c>
      <c r="H285">
        <v>4.907744444444445</v>
      </c>
      <c r="I285">
        <v>-21.961866666666666</v>
      </c>
      <c r="J285" s="49">
        <f t="shared" si="40"/>
        <v>52.18133749222004</v>
      </c>
      <c r="K285" s="50">
        <f t="shared" si="41"/>
        <v>-32.604166666666714</v>
      </c>
      <c r="L285" s="50">
        <f t="shared" si="43"/>
        <v>61.52985995843603</v>
      </c>
      <c r="M285" s="49">
        <f t="shared" si="44"/>
        <v>45.350625303192615</v>
      </c>
      <c r="N285" s="50">
        <f t="shared" si="45"/>
        <v>114.88433333333347</v>
      </c>
      <c r="O285" s="50">
        <f t="shared" si="46"/>
        <v>123.5114944482296</v>
      </c>
      <c r="P285" s="49">
        <f t="shared" si="47"/>
        <v>97.93702622205771</v>
      </c>
      <c r="Q285" s="50">
        <f t="shared" si="48"/>
        <v>82.28016666666676</v>
      </c>
      <c r="R285" s="87">
        <f t="shared" si="49"/>
        <v>127.91280988202269</v>
      </c>
    </row>
    <row r="286" spans="1:18" ht="12.75">
      <c r="A286" s="2">
        <v>39783</v>
      </c>
      <c r="B286" s="17">
        <v>0.8118055555555556</v>
      </c>
      <c r="C286" s="17">
        <f t="shared" si="42"/>
        <v>0.8118055555532919</v>
      </c>
      <c r="D286" s="10">
        <v>4.805427777777777</v>
      </c>
      <c r="E286" s="10">
        <v>-23.330047222222223</v>
      </c>
      <c r="F286" s="10">
        <v>4.869291666666667</v>
      </c>
      <c r="G286" s="10">
        <v>-23.87646388888889</v>
      </c>
      <c r="H286">
        <v>4.924447222222223</v>
      </c>
      <c r="I286">
        <v>-21.961844444444445</v>
      </c>
      <c r="J286" s="49">
        <f t="shared" si="40"/>
        <v>52.55859297834265</v>
      </c>
      <c r="K286" s="50">
        <f t="shared" si="41"/>
        <v>-32.78499999999994</v>
      </c>
      <c r="L286" s="50">
        <f t="shared" si="43"/>
        <v>61.945636818609636</v>
      </c>
      <c r="M286" s="49">
        <f t="shared" si="44"/>
        <v>45.3918238518529</v>
      </c>
      <c r="N286" s="50">
        <f t="shared" si="45"/>
        <v>114.87716666666664</v>
      </c>
      <c r="O286" s="50">
        <f t="shared" si="46"/>
        <v>123.5199623298143</v>
      </c>
      <c r="P286" s="49">
        <f t="shared" si="47"/>
        <v>98.35944700642484</v>
      </c>
      <c r="Q286" s="50">
        <f t="shared" si="48"/>
        <v>82.0921666666667</v>
      </c>
      <c r="R286" s="87">
        <f t="shared" si="49"/>
        <v>128.1159812179475</v>
      </c>
    </row>
    <row r="287" spans="1:18" ht="12.75">
      <c r="A287" s="2">
        <v>39783</v>
      </c>
      <c r="B287" s="17">
        <v>0.8125</v>
      </c>
      <c r="C287" s="17">
        <f t="shared" si="42"/>
        <v>0.8125</v>
      </c>
      <c r="D287" s="10">
        <v>4.821625</v>
      </c>
      <c r="E287" s="10">
        <v>-23.326891666666665</v>
      </c>
      <c r="F287" s="10">
        <v>4.885947222222222</v>
      </c>
      <c r="G287" s="10">
        <v>-23.876325</v>
      </c>
      <c r="H287">
        <v>4.94115</v>
      </c>
      <c r="I287">
        <v>-21.96182222222222</v>
      </c>
      <c r="J287" s="49">
        <f t="shared" si="40"/>
        <v>52.93584815380066</v>
      </c>
      <c r="K287" s="50">
        <f t="shared" si="41"/>
        <v>-32.96600000000019</v>
      </c>
      <c r="L287" s="50">
        <f t="shared" si="43"/>
        <v>62.361536027925524</v>
      </c>
      <c r="M287" s="49">
        <f t="shared" si="44"/>
        <v>45.43073546210504</v>
      </c>
      <c r="N287" s="50">
        <f t="shared" si="45"/>
        <v>114.87016666666683</v>
      </c>
      <c r="O287" s="50">
        <f t="shared" si="46"/>
        <v>123.52775766869398</v>
      </c>
      <c r="P287" s="49">
        <f t="shared" si="47"/>
        <v>98.77959179804593</v>
      </c>
      <c r="Q287" s="50">
        <f t="shared" si="48"/>
        <v>81.90416666666664</v>
      </c>
      <c r="R287" s="87">
        <f t="shared" si="49"/>
        <v>128.31874482377737</v>
      </c>
    </row>
    <row r="288" spans="1:18" ht="12.75">
      <c r="A288" s="2">
        <v>39783</v>
      </c>
      <c r="B288" s="17">
        <v>0.8131944444444444</v>
      </c>
      <c r="C288" s="17">
        <f t="shared" si="42"/>
        <v>0.8131944444467081</v>
      </c>
      <c r="D288" s="10">
        <v>4.8378194444444444</v>
      </c>
      <c r="E288" s="10">
        <v>-23.32373611111111</v>
      </c>
      <c r="F288" s="10">
        <v>4.9026000000000005</v>
      </c>
      <c r="G288" s="10">
        <v>-23.87618611111111</v>
      </c>
      <c r="H288">
        <v>4.957852777777778</v>
      </c>
      <c r="I288">
        <v>-21.96179722222222</v>
      </c>
      <c r="J288" s="49">
        <f t="shared" si="40"/>
        <v>53.31310413841925</v>
      </c>
      <c r="K288" s="50">
        <f t="shared" si="41"/>
        <v>-33.14700000000002</v>
      </c>
      <c r="L288" s="50">
        <f t="shared" si="43"/>
        <v>62.77746954022547</v>
      </c>
      <c r="M288" s="49">
        <f t="shared" si="44"/>
        <v>45.47193321115242</v>
      </c>
      <c r="N288" s="50">
        <f t="shared" si="45"/>
        <v>114.86333333333341</v>
      </c>
      <c r="O288" s="50">
        <f t="shared" si="46"/>
        <v>123.53656160992975</v>
      </c>
      <c r="P288" s="49">
        <f t="shared" si="47"/>
        <v>99.2020518417331</v>
      </c>
      <c r="Q288" s="50">
        <f t="shared" si="48"/>
        <v>81.7163333333334</v>
      </c>
      <c r="R288" s="87">
        <f t="shared" si="49"/>
        <v>128.5247300057633</v>
      </c>
    </row>
    <row r="289" spans="1:18" ht="12.75">
      <c r="A289" s="2">
        <v>39783</v>
      </c>
      <c r="B289" s="17">
        <v>0.813888888888889</v>
      </c>
      <c r="C289" s="17">
        <f t="shared" si="42"/>
        <v>0.8138888888861402</v>
      </c>
      <c r="D289" s="10">
        <v>4.854013888888889</v>
      </c>
      <c r="E289" s="10">
        <v>-23.32057777777778</v>
      </c>
      <c r="F289" s="10">
        <v>4.919252777777778</v>
      </c>
      <c r="G289" s="10">
        <v>-23.876044444444446</v>
      </c>
      <c r="H289">
        <v>4.974555555555556</v>
      </c>
      <c r="I289">
        <v>-21.961775</v>
      </c>
      <c r="J289" s="49">
        <f t="shared" si="40"/>
        <v>53.69036208437005</v>
      </c>
      <c r="K289" s="50">
        <f t="shared" si="41"/>
        <v>-33.32800000000006</v>
      </c>
      <c r="L289" s="50">
        <f t="shared" si="43"/>
        <v>63.19343767157129</v>
      </c>
      <c r="M289" s="49">
        <f t="shared" si="44"/>
        <v>45.51313202493857</v>
      </c>
      <c r="N289" s="50">
        <f t="shared" si="45"/>
        <v>114.8561666666668</v>
      </c>
      <c r="O289" s="50">
        <f t="shared" si="46"/>
        <v>123.54506954176937</v>
      </c>
      <c r="P289" s="49">
        <f t="shared" si="47"/>
        <v>99.62453361875589</v>
      </c>
      <c r="Q289" s="50">
        <f t="shared" si="48"/>
        <v>81.52816666666673</v>
      </c>
      <c r="R289" s="87">
        <f t="shared" si="49"/>
        <v>128.7318517647533</v>
      </c>
    </row>
    <row r="290" spans="1:18" ht="12.75">
      <c r="A290" s="2">
        <v>39783</v>
      </c>
      <c r="B290" s="17">
        <v>0.8145833333333333</v>
      </c>
      <c r="C290" s="17">
        <f t="shared" si="42"/>
        <v>0.8145833333328483</v>
      </c>
      <c r="D290" s="10">
        <v>4.870208333333334</v>
      </c>
      <c r="E290" s="10">
        <v>-23.317416666666666</v>
      </c>
      <c r="F290" s="10">
        <v>4.935908333333334</v>
      </c>
      <c r="G290" s="10">
        <v>-23.875905555555555</v>
      </c>
      <c r="H290">
        <v>4.991258333333334</v>
      </c>
      <c r="I290">
        <v>-21.96175277777778</v>
      </c>
      <c r="J290" s="49">
        <f t="shared" si="40"/>
        <v>54.06990575599089</v>
      </c>
      <c r="K290" s="50">
        <f t="shared" si="41"/>
        <v>-33.5093333333333</v>
      </c>
      <c r="L290" s="50">
        <f t="shared" si="43"/>
        <v>63.61155656723217</v>
      </c>
      <c r="M290" s="49">
        <f t="shared" si="44"/>
        <v>45.552043890321166</v>
      </c>
      <c r="N290" s="50">
        <f t="shared" si="45"/>
        <v>114.84916666666656</v>
      </c>
      <c r="O290" s="50">
        <f t="shared" si="46"/>
        <v>123.552902785056</v>
      </c>
      <c r="P290" s="49">
        <f t="shared" si="47"/>
        <v>100.04703715082317</v>
      </c>
      <c r="Q290" s="50">
        <f t="shared" si="48"/>
        <v>81.33983333333326</v>
      </c>
      <c r="R290" s="87">
        <f t="shared" si="49"/>
        <v>128.9402114522565</v>
      </c>
    </row>
    <row r="291" spans="1:18" ht="12.75">
      <c r="A291" s="2">
        <v>39783</v>
      </c>
      <c r="B291" s="17">
        <v>0.8152777777777778</v>
      </c>
      <c r="C291" s="17">
        <f t="shared" si="42"/>
        <v>0.8152777777795563</v>
      </c>
      <c r="D291" s="10">
        <v>4.886399999999999</v>
      </c>
      <c r="E291" s="10">
        <v>-23.314255555555555</v>
      </c>
      <c r="F291" s="10">
        <v>4.952561111111112</v>
      </c>
      <c r="G291" s="10">
        <v>-23.87576388888889</v>
      </c>
      <c r="H291">
        <v>5.007958333333334</v>
      </c>
      <c r="I291">
        <v>-21.961730555555555</v>
      </c>
      <c r="J291" s="49">
        <f t="shared" si="40"/>
        <v>54.44945141011366</v>
      </c>
      <c r="K291" s="50">
        <f t="shared" si="41"/>
        <v>-33.690500000000156</v>
      </c>
      <c r="L291" s="50">
        <f t="shared" si="43"/>
        <v>64.02962243456022</v>
      </c>
      <c r="M291" s="49">
        <f t="shared" si="44"/>
        <v>45.59095681719172</v>
      </c>
      <c r="N291" s="50">
        <f t="shared" si="45"/>
        <v>114.84200000000016</v>
      </c>
      <c r="O291" s="50">
        <f t="shared" si="46"/>
        <v>123.56059366767009</v>
      </c>
      <c r="P291" s="49">
        <f t="shared" si="47"/>
        <v>100.46956036045472</v>
      </c>
      <c r="Q291" s="50">
        <f t="shared" si="48"/>
        <v>81.1515</v>
      </c>
      <c r="R291" s="87">
        <f t="shared" si="49"/>
        <v>129.149907128395</v>
      </c>
    </row>
    <row r="292" spans="1:18" ht="12.75">
      <c r="A292" s="2">
        <v>39783</v>
      </c>
      <c r="B292" s="17">
        <v>0.8159722222222222</v>
      </c>
      <c r="C292" s="17">
        <f t="shared" si="42"/>
        <v>0.8159722222189885</v>
      </c>
      <c r="D292" s="10">
        <v>4.9025944444444445</v>
      </c>
      <c r="E292" s="10">
        <v>-23.311091666666666</v>
      </c>
      <c r="F292" s="10">
        <v>4.969216666666667</v>
      </c>
      <c r="G292" s="10">
        <v>-23.875625</v>
      </c>
      <c r="H292">
        <v>5.0246611111111115</v>
      </c>
      <c r="I292">
        <v>-21.961708333333334</v>
      </c>
      <c r="J292" s="49">
        <f t="shared" si="40"/>
        <v>54.828996717953196</v>
      </c>
      <c r="K292" s="50">
        <f t="shared" si="41"/>
        <v>-33.872</v>
      </c>
      <c r="L292" s="50">
        <f t="shared" si="43"/>
        <v>64.44789573831966</v>
      </c>
      <c r="M292" s="49">
        <f t="shared" si="44"/>
        <v>45.62986884966391</v>
      </c>
      <c r="N292" s="50">
        <f t="shared" si="45"/>
        <v>114.83499999999992</v>
      </c>
      <c r="O292" s="50">
        <f t="shared" si="46"/>
        <v>123.56845129820763</v>
      </c>
      <c r="P292" s="49">
        <f t="shared" si="47"/>
        <v>100.89210535148915</v>
      </c>
      <c r="Q292" s="50">
        <f t="shared" si="48"/>
        <v>80.96299999999992</v>
      </c>
      <c r="R292" s="87">
        <f t="shared" si="49"/>
        <v>129.36082981821033</v>
      </c>
    </row>
    <row r="293" spans="1:18" ht="12.75">
      <c r="A293" s="2">
        <v>39783</v>
      </c>
      <c r="B293" s="17">
        <v>0.8166666666666668</v>
      </c>
      <c r="C293" s="17">
        <f t="shared" si="42"/>
        <v>0.8166666666656965</v>
      </c>
      <c r="D293" s="10">
        <v>4.918783333333334</v>
      </c>
      <c r="E293" s="10">
        <v>-23.307927777777778</v>
      </c>
      <c r="F293" s="10">
        <v>4.985869444444445</v>
      </c>
      <c r="G293" s="10">
        <v>-23.875483333333335</v>
      </c>
      <c r="H293">
        <v>5.041363888888889</v>
      </c>
      <c r="I293">
        <v>-21.96168611111111</v>
      </c>
      <c r="J293" s="49">
        <f t="shared" si="40"/>
        <v>55.21083009262916</v>
      </c>
      <c r="K293" s="50">
        <f t="shared" si="41"/>
        <v>-34.053333333333455</v>
      </c>
      <c r="L293" s="50">
        <f t="shared" si="43"/>
        <v>64.8680604814749</v>
      </c>
      <c r="M293" s="49">
        <f t="shared" si="44"/>
        <v>45.671068013355196</v>
      </c>
      <c r="N293" s="50">
        <f t="shared" si="45"/>
        <v>114.82783333333352</v>
      </c>
      <c r="O293" s="50">
        <f t="shared" si="46"/>
        <v>123.57701146049914</v>
      </c>
      <c r="P293" s="49">
        <f t="shared" si="47"/>
        <v>101.31926198762322</v>
      </c>
      <c r="Q293" s="50">
        <f t="shared" si="48"/>
        <v>80.77450000000006</v>
      </c>
      <c r="R293" s="87">
        <f t="shared" si="49"/>
        <v>129.57666726678318</v>
      </c>
    </row>
    <row r="294" spans="1:18" ht="12.75">
      <c r="A294" s="2">
        <v>39783</v>
      </c>
      <c r="B294" s="17">
        <v>0.8173611111111111</v>
      </c>
      <c r="C294" s="17">
        <f t="shared" si="42"/>
        <v>0.8173611111124046</v>
      </c>
      <c r="D294" s="10">
        <v>4.9349750000000006</v>
      </c>
      <c r="E294" s="10">
        <v>-23.304761111111112</v>
      </c>
      <c r="F294" s="10">
        <v>5.002522222222222</v>
      </c>
      <c r="G294" s="10">
        <v>-23.875344444444444</v>
      </c>
      <c r="H294">
        <v>5.058066666666667</v>
      </c>
      <c r="I294">
        <v>-21.96166111111111</v>
      </c>
      <c r="J294" s="49">
        <f t="shared" si="40"/>
        <v>55.59037703911312</v>
      </c>
      <c r="K294" s="50">
        <f t="shared" si="41"/>
        <v>-34.2349999999999</v>
      </c>
      <c r="L294" s="50">
        <f t="shared" si="43"/>
        <v>65.28648592435304</v>
      </c>
      <c r="M294" s="49">
        <f t="shared" si="44"/>
        <v>45.712266285896014</v>
      </c>
      <c r="N294" s="50">
        <f t="shared" si="45"/>
        <v>114.8210000000001</v>
      </c>
      <c r="O294" s="50">
        <f t="shared" si="46"/>
        <v>123.58589454299664</v>
      </c>
      <c r="P294" s="49">
        <f t="shared" si="47"/>
        <v>101.74414461638499</v>
      </c>
      <c r="Q294" s="50">
        <f t="shared" si="48"/>
        <v>80.5860000000002</v>
      </c>
      <c r="R294" s="87">
        <f t="shared" si="49"/>
        <v>129.7920427442295</v>
      </c>
    </row>
    <row r="295" spans="1:18" ht="12.75">
      <c r="A295" s="2">
        <v>39783</v>
      </c>
      <c r="B295" s="17">
        <v>0.8180555555555555</v>
      </c>
      <c r="C295" s="17">
        <f t="shared" si="42"/>
        <v>0.8180555555591127</v>
      </c>
      <c r="D295" s="10">
        <v>4.951163888888889</v>
      </c>
      <c r="E295" s="10">
        <v>-23.301591666666667</v>
      </c>
      <c r="F295" s="10">
        <v>5.019177777777777</v>
      </c>
      <c r="G295" s="10">
        <v>-23.875205555555556</v>
      </c>
      <c r="H295">
        <v>5.074769444444444</v>
      </c>
      <c r="I295">
        <v>-21.96163888888889</v>
      </c>
      <c r="J295" s="49">
        <f t="shared" si="40"/>
        <v>55.97449694557786</v>
      </c>
      <c r="K295" s="50">
        <f t="shared" si="41"/>
        <v>-34.41683333333337</v>
      </c>
      <c r="L295" s="50">
        <f t="shared" si="43"/>
        <v>65.70892424172649</v>
      </c>
      <c r="M295" s="49">
        <f t="shared" si="44"/>
        <v>45.75117857348803</v>
      </c>
      <c r="N295" s="50">
        <f t="shared" si="45"/>
        <v>114.81400000000008</v>
      </c>
      <c r="O295" s="50">
        <f t="shared" si="46"/>
        <v>123.59379004166516</v>
      </c>
      <c r="P295" s="49">
        <f t="shared" si="47"/>
        <v>102.17134527251166</v>
      </c>
      <c r="Q295" s="50">
        <f t="shared" si="48"/>
        <v>80.3971666666667</v>
      </c>
      <c r="R295" s="87">
        <f t="shared" si="49"/>
        <v>130.01033883050445</v>
      </c>
    </row>
    <row r="296" spans="1:18" ht="12.75">
      <c r="A296" s="2">
        <v>39783</v>
      </c>
      <c r="B296" s="17">
        <v>0.81875</v>
      </c>
      <c r="C296" s="17">
        <f t="shared" si="42"/>
        <v>0.8187499999985448</v>
      </c>
      <c r="D296" s="10">
        <v>4.967352777777778</v>
      </c>
      <c r="E296" s="10">
        <v>-23.298425</v>
      </c>
      <c r="F296" s="10">
        <v>5.035830555555555</v>
      </c>
      <c r="G296" s="10">
        <v>-23.87506388888889</v>
      </c>
      <c r="H296">
        <v>5.0914722222222215</v>
      </c>
      <c r="I296">
        <v>-21.961616666666664</v>
      </c>
      <c r="J296" s="49">
        <f t="shared" si="40"/>
        <v>56.356332809766094</v>
      </c>
      <c r="K296" s="50">
        <f t="shared" si="41"/>
        <v>-34.598333333333215</v>
      </c>
      <c r="L296" s="50">
        <f t="shared" si="43"/>
        <v>66.12927428310063</v>
      </c>
      <c r="M296" s="49">
        <f t="shared" si="44"/>
        <v>45.792378002289134</v>
      </c>
      <c r="N296" s="50">
        <f t="shared" si="45"/>
        <v>114.80683333333346</v>
      </c>
      <c r="O296" s="50">
        <f t="shared" si="46"/>
        <v>123.6023901999162</v>
      </c>
      <c r="P296" s="49">
        <f t="shared" si="47"/>
        <v>102.59856371471751</v>
      </c>
      <c r="Q296" s="50">
        <f t="shared" si="48"/>
        <v>80.20850000000024</v>
      </c>
      <c r="R296" s="87">
        <f t="shared" si="49"/>
        <v>130.2300608483809</v>
      </c>
    </row>
    <row r="297" spans="1:18" ht="12.75">
      <c r="A297" s="2">
        <v>39783</v>
      </c>
      <c r="B297" s="17">
        <v>0.8194444444444445</v>
      </c>
      <c r="C297" s="17">
        <f t="shared" si="42"/>
        <v>0.8194444444452529</v>
      </c>
      <c r="D297" s="10">
        <v>4.9835416666666665</v>
      </c>
      <c r="E297" s="10">
        <v>-23.29525277777778</v>
      </c>
      <c r="F297" s="10">
        <v>5.052483333333333</v>
      </c>
      <c r="G297" s="10">
        <v>-23.874925</v>
      </c>
      <c r="H297">
        <v>5.108172222222222</v>
      </c>
      <c r="I297">
        <v>-21.961594444444444</v>
      </c>
      <c r="J297" s="49">
        <f t="shared" si="40"/>
        <v>56.73816829171384</v>
      </c>
      <c r="K297" s="50">
        <f t="shared" si="41"/>
        <v>-34.78033333333329</v>
      </c>
      <c r="L297" s="50">
        <f t="shared" si="43"/>
        <v>66.5499160621305</v>
      </c>
      <c r="M297" s="49">
        <f t="shared" si="44"/>
        <v>45.8312904594173</v>
      </c>
      <c r="N297" s="50">
        <f t="shared" si="45"/>
        <v>114.79983333333344</v>
      </c>
      <c r="O297" s="50">
        <f t="shared" si="46"/>
        <v>123.61031072906746</v>
      </c>
      <c r="P297" s="49">
        <f t="shared" si="47"/>
        <v>103.02351016731431</v>
      </c>
      <c r="Q297" s="50">
        <f t="shared" si="48"/>
        <v>80.01950000000015</v>
      </c>
      <c r="R297" s="87">
        <f t="shared" si="49"/>
        <v>130.44908595864035</v>
      </c>
    </row>
    <row r="298" spans="1:18" ht="12.75">
      <c r="A298" s="2">
        <v>39783</v>
      </c>
      <c r="B298" s="17">
        <v>0.8201388888888889</v>
      </c>
      <c r="C298" s="17">
        <f t="shared" si="42"/>
        <v>0.820138888891961</v>
      </c>
      <c r="D298" s="10">
        <v>4.999730555555556</v>
      </c>
      <c r="E298" s="10">
        <v>-23.292080555555557</v>
      </c>
      <c r="F298" s="10">
        <v>5.069138888888888</v>
      </c>
      <c r="G298" s="10">
        <v>-23.874783333333333</v>
      </c>
      <c r="H298">
        <v>5.124874999999999</v>
      </c>
      <c r="I298">
        <v>-21.961572222222223</v>
      </c>
      <c r="J298" s="49">
        <f t="shared" si="40"/>
        <v>57.122291898708625</v>
      </c>
      <c r="K298" s="50">
        <f t="shared" si="41"/>
        <v>-34.96216666666655</v>
      </c>
      <c r="L298" s="50">
        <f t="shared" si="43"/>
        <v>66.97245202162634</v>
      </c>
      <c r="M298" s="49">
        <f t="shared" si="44"/>
        <v>45.87020398397557</v>
      </c>
      <c r="N298" s="50">
        <f t="shared" si="45"/>
        <v>114.7926666666666</v>
      </c>
      <c r="O298" s="50">
        <f t="shared" si="46"/>
        <v>123.61808902412284</v>
      </c>
      <c r="P298" s="49">
        <f t="shared" si="47"/>
        <v>103.45077270053154</v>
      </c>
      <c r="Q298" s="50">
        <f t="shared" si="48"/>
        <v>79.83050000000006</v>
      </c>
      <c r="R298" s="87">
        <f t="shared" si="49"/>
        <v>130.67123288079534</v>
      </c>
    </row>
    <row r="299" spans="1:18" ht="12.75">
      <c r="A299" s="2">
        <v>39783</v>
      </c>
      <c r="B299" s="17">
        <v>0.8208333333333333</v>
      </c>
      <c r="C299" s="17">
        <f t="shared" si="42"/>
        <v>0.8208333333313931</v>
      </c>
      <c r="D299" s="10">
        <v>5.015916666666667</v>
      </c>
      <c r="E299" s="10">
        <v>-23.288908333333335</v>
      </c>
      <c r="F299" s="10">
        <v>5.085791666666666</v>
      </c>
      <c r="G299" s="10">
        <v>-23.874644444444446</v>
      </c>
      <c r="H299">
        <v>5.141577777777778</v>
      </c>
      <c r="I299">
        <v>-21.961547222222222</v>
      </c>
      <c r="J299" s="49">
        <f t="shared" si="40"/>
        <v>57.5064151119835</v>
      </c>
      <c r="K299" s="50">
        <f t="shared" si="41"/>
        <v>-35.14416666666662</v>
      </c>
      <c r="L299" s="50">
        <f t="shared" si="43"/>
        <v>67.39510538404258</v>
      </c>
      <c r="M299" s="49">
        <f t="shared" si="44"/>
        <v>45.91140269107466</v>
      </c>
      <c r="N299" s="50">
        <f t="shared" si="45"/>
        <v>114.7858333333334</v>
      </c>
      <c r="O299" s="50">
        <f t="shared" si="46"/>
        <v>123.62703762158912</v>
      </c>
      <c r="P299" s="49">
        <f t="shared" si="47"/>
        <v>103.88035147466267</v>
      </c>
      <c r="Q299" s="50">
        <f t="shared" si="48"/>
        <v>79.64166666666678</v>
      </c>
      <c r="R299" s="87">
        <f t="shared" si="49"/>
        <v>130.89660993296928</v>
      </c>
    </row>
    <row r="300" spans="1:18" ht="12.75">
      <c r="A300" s="2">
        <v>39783</v>
      </c>
      <c r="B300" s="17">
        <v>0.8215277777777777</v>
      </c>
      <c r="C300" s="17">
        <f t="shared" si="42"/>
        <v>0.8215277777781012</v>
      </c>
      <c r="D300" s="10">
        <v>5.032102777777777</v>
      </c>
      <c r="E300" s="10">
        <v>-23.285733333333337</v>
      </c>
      <c r="F300" s="10">
        <v>5.102447222222222</v>
      </c>
      <c r="G300" s="10">
        <v>-23.874502777777778</v>
      </c>
      <c r="H300">
        <v>5.158280555555556</v>
      </c>
      <c r="I300">
        <v>-21.961524999999998</v>
      </c>
      <c r="J300" s="49">
        <f t="shared" si="40"/>
        <v>57.89282647667078</v>
      </c>
      <c r="K300" s="50">
        <f t="shared" si="41"/>
        <v>-35.32616666666648</v>
      </c>
      <c r="L300" s="50">
        <f t="shared" si="43"/>
        <v>67.81974202854956</v>
      </c>
      <c r="M300" s="49">
        <f t="shared" si="44"/>
        <v>45.95031638687016</v>
      </c>
      <c r="N300" s="50">
        <f t="shared" si="45"/>
        <v>114.77866666666678</v>
      </c>
      <c r="O300" s="50">
        <f t="shared" si="46"/>
        <v>123.63484095444646</v>
      </c>
      <c r="P300" s="49">
        <f t="shared" si="47"/>
        <v>104.30995246432711</v>
      </c>
      <c r="Q300" s="50">
        <f t="shared" si="48"/>
        <v>79.4525000000003</v>
      </c>
      <c r="R300" s="87">
        <f t="shared" si="49"/>
        <v>131.12309460716762</v>
      </c>
    </row>
    <row r="301" spans="1:18" ht="12.75">
      <c r="A301" s="2">
        <v>39783</v>
      </c>
      <c r="B301" s="17">
        <v>0.8222222222222223</v>
      </c>
      <c r="C301" s="17">
        <f t="shared" si="42"/>
        <v>0.8222222222248092</v>
      </c>
      <c r="D301" s="10">
        <v>5.048286111111111</v>
      </c>
      <c r="E301" s="10">
        <v>-23.282558333333334</v>
      </c>
      <c r="F301" s="10">
        <v>5.1190999999999995</v>
      </c>
      <c r="G301" s="10">
        <v>-23.87436388888889</v>
      </c>
      <c r="H301">
        <v>5.1749833333333335</v>
      </c>
      <c r="I301">
        <v>-21.961502777777778</v>
      </c>
      <c r="J301" s="49">
        <f t="shared" si="40"/>
        <v>58.279237436060136</v>
      </c>
      <c r="K301" s="50">
        <f t="shared" si="41"/>
        <v>-35.50833333333337</v>
      </c>
      <c r="L301" s="50">
        <f t="shared" si="43"/>
        <v>68.24449613148145</v>
      </c>
      <c r="M301" s="49">
        <f t="shared" si="44"/>
        <v>45.99151526845289</v>
      </c>
      <c r="N301" s="50">
        <f t="shared" si="45"/>
        <v>114.77166666666676</v>
      </c>
      <c r="O301" s="50">
        <f t="shared" si="46"/>
        <v>123.6436611643832</v>
      </c>
      <c r="P301" s="49">
        <f t="shared" si="47"/>
        <v>104.74186992328863</v>
      </c>
      <c r="Q301" s="50">
        <f t="shared" si="48"/>
        <v>79.26333333333339</v>
      </c>
      <c r="R301" s="87">
        <f t="shared" si="49"/>
        <v>131.3527134327199</v>
      </c>
    </row>
    <row r="302" spans="1:18" ht="12.75">
      <c r="A302" s="2">
        <v>39783</v>
      </c>
      <c r="B302" s="17">
        <v>0.8229166666666666</v>
      </c>
      <c r="C302" s="17">
        <f t="shared" si="42"/>
        <v>0.8229166666642413</v>
      </c>
      <c r="D302" s="10">
        <v>5.064472222222222</v>
      </c>
      <c r="E302" s="10">
        <v>-23.279380555555555</v>
      </c>
      <c r="F302" s="10">
        <v>5.135752777777778</v>
      </c>
      <c r="G302" s="10">
        <v>-23.874222222222222</v>
      </c>
      <c r="H302">
        <v>5.191686111111111</v>
      </c>
      <c r="I302">
        <v>-21.961480555555553</v>
      </c>
      <c r="J302" s="49">
        <f t="shared" si="40"/>
        <v>58.66336439263053</v>
      </c>
      <c r="K302" s="50">
        <f t="shared" si="41"/>
        <v>-35.69050000000004</v>
      </c>
      <c r="L302" s="50">
        <f t="shared" si="43"/>
        <v>68.66732929212083</v>
      </c>
      <c r="M302" s="49">
        <f t="shared" si="44"/>
        <v>46.03271522582879</v>
      </c>
      <c r="N302" s="50">
        <f t="shared" si="45"/>
        <v>114.76450000000014</v>
      </c>
      <c r="O302" s="50">
        <f t="shared" si="46"/>
        <v>123.65234058161731</v>
      </c>
      <c r="P302" s="49">
        <f t="shared" si="47"/>
        <v>105.17151326235707</v>
      </c>
      <c r="Q302" s="50">
        <f t="shared" si="48"/>
        <v>79.0740000000001</v>
      </c>
      <c r="R302" s="87">
        <f t="shared" si="49"/>
        <v>131.581703431344</v>
      </c>
    </row>
    <row r="303" spans="1:18" ht="12.75">
      <c r="A303" s="2">
        <v>39783</v>
      </c>
      <c r="B303" s="17">
        <v>0.8236111111111111</v>
      </c>
      <c r="C303" s="17">
        <f t="shared" si="42"/>
        <v>0.8236111111109494</v>
      </c>
      <c r="D303" s="10">
        <v>5.0806555555555555</v>
      </c>
      <c r="E303" s="10">
        <v>-23.276202777777776</v>
      </c>
      <c r="F303" s="10">
        <v>5.152408333333334</v>
      </c>
      <c r="G303" s="10">
        <v>-23.874083333333335</v>
      </c>
      <c r="H303">
        <v>5.208388888888889</v>
      </c>
      <c r="I303">
        <v>-21.961458333333333</v>
      </c>
      <c r="J303" s="49">
        <f t="shared" si="40"/>
        <v>59.05206310801589</v>
      </c>
      <c r="K303" s="50">
        <f t="shared" si="41"/>
        <v>-35.87283333333353</v>
      </c>
      <c r="L303" s="50">
        <f t="shared" si="43"/>
        <v>69.0941844779589</v>
      </c>
      <c r="M303" s="49">
        <f t="shared" si="44"/>
        <v>46.071628191546225</v>
      </c>
      <c r="N303" s="50">
        <f t="shared" si="45"/>
        <v>114.75750000000012</v>
      </c>
      <c r="O303" s="50">
        <f t="shared" si="46"/>
        <v>123.66033612468513</v>
      </c>
      <c r="P303" s="49">
        <f t="shared" si="47"/>
        <v>105.60347318968132</v>
      </c>
      <c r="Q303" s="50">
        <f t="shared" si="48"/>
        <v>78.88466666666659</v>
      </c>
      <c r="R303" s="87">
        <f t="shared" si="49"/>
        <v>131.81382395194686</v>
      </c>
    </row>
    <row r="304" spans="1:18" ht="12.75">
      <c r="A304" s="2">
        <v>39783</v>
      </c>
      <c r="B304" s="17">
        <v>0.8243055555555556</v>
      </c>
      <c r="C304" s="17">
        <f t="shared" si="42"/>
        <v>0.8243055555576575</v>
      </c>
      <c r="D304" s="10">
        <v>5.096838888888889</v>
      </c>
      <c r="E304" s="10">
        <v>-23.27302222222222</v>
      </c>
      <c r="F304" s="10">
        <v>5.1690611111111116</v>
      </c>
      <c r="G304" s="10">
        <v>-23.873941666666667</v>
      </c>
      <c r="H304">
        <v>5.225088888888889</v>
      </c>
      <c r="I304">
        <v>-21.961433333333332</v>
      </c>
      <c r="J304" s="49">
        <f t="shared" si="40"/>
        <v>59.43847783713496</v>
      </c>
      <c r="K304" s="50">
        <f t="shared" si="41"/>
        <v>-36.05516666666681</v>
      </c>
      <c r="L304" s="50">
        <f t="shared" si="43"/>
        <v>69.51911744949517</v>
      </c>
      <c r="M304" s="49">
        <f t="shared" si="44"/>
        <v>46.110542229807585</v>
      </c>
      <c r="N304" s="50">
        <f t="shared" si="45"/>
        <v>114.7505000000001</v>
      </c>
      <c r="O304" s="50">
        <f t="shared" si="46"/>
        <v>123.66834419113442</v>
      </c>
      <c r="P304" s="49">
        <f t="shared" si="47"/>
        <v>106.03315891419778</v>
      </c>
      <c r="Q304" s="50">
        <f t="shared" si="48"/>
        <v>78.6953333333333</v>
      </c>
      <c r="R304" s="87">
        <f t="shared" si="49"/>
        <v>132.0453947616802</v>
      </c>
    </row>
    <row r="305" spans="1:18" ht="12.75">
      <c r="A305" s="2">
        <v>39783</v>
      </c>
      <c r="B305" s="17">
        <v>0.825</v>
      </c>
      <c r="C305" s="17">
        <f t="shared" si="42"/>
        <v>0.8249999999970896</v>
      </c>
      <c r="D305" s="10">
        <v>5.113019444444444</v>
      </c>
      <c r="E305" s="10">
        <v>-23.269841666666665</v>
      </c>
      <c r="F305" s="10">
        <v>5.185713888888889</v>
      </c>
      <c r="G305" s="10">
        <v>-23.87380277777778</v>
      </c>
      <c r="H305">
        <v>5.241791666666667</v>
      </c>
      <c r="I305">
        <v>-21.96141111111111</v>
      </c>
      <c r="J305" s="49">
        <f t="shared" si="40"/>
        <v>59.82717822554916</v>
      </c>
      <c r="K305" s="50">
        <f t="shared" si="41"/>
        <v>-36.2376666666669</v>
      </c>
      <c r="L305" s="50">
        <f t="shared" si="43"/>
        <v>69.94612026321464</v>
      </c>
      <c r="M305" s="49">
        <f t="shared" si="44"/>
        <v>46.15174146035037</v>
      </c>
      <c r="N305" s="50">
        <f t="shared" si="45"/>
        <v>114.74350000000008</v>
      </c>
      <c r="O305" s="50">
        <f t="shared" si="46"/>
        <v>123.67721710999582</v>
      </c>
      <c r="P305" s="49">
        <f t="shared" si="47"/>
        <v>106.46745798210644</v>
      </c>
      <c r="Q305" s="50">
        <f t="shared" si="48"/>
        <v>78.50583333333319</v>
      </c>
      <c r="R305" s="87">
        <f t="shared" si="49"/>
        <v>132.2818410687298</v>
      </c>
    </row>
    <row r="306" spans="1:18" ht="12.75">
      <c r="A306" s="2">
        <v>39783</v>
      </c>
      <c r="B306" s="17">
        <v>0.8256944444444444</v>
      </c>
      <c r="C306" s="17">
        <f t="shared" si="42"/>
        <v>0.8256944444437977</v>
      </c>
      <c r="D306" s="10">
        <v>5.1292</v>
      </c>
      <c r="E306" s="10">
        <v>-23.266658333333332</v>
      </c>
      <c r="F306" s="10">
        <v>5.202369444444445</v>
      </c>
      <c r="G306" s="10">
        <v>-23.87366111111111</v>
      </c>
      <c r="H306">
        <v>5.258494444444445</v>
      </c>
      <c r="I306">
        <v>-21.961388888888887</v>
      </c>
      <c r="J306" s="49">
        <f t="shared" si="40"/>
        <v>60.21816683985531</v>
      </c>
      <c r="K306" s="50">
        <f t="shared" si="41"/>
        <v>-36.42016666666677</v>
      </c>
      <c r="L306" s="50">
        <f t="shared" si="43"/>
        <v>70.37511035572474</v>
      </c>
      <c r="M306" s="49">
        <f t="shared" si="44"/>
        <v>46.19065566984035</v>
      </c>
      <c r="N306" s="50">
        <f t="shared" si="45"/>
        <v>114.73633333333346</v>
      </c>
      <c r="O306" s="50">
        <f t="shared" si="46"/>
        <v>123.68509553696258</v>
      </c>
      <c r="P306" s="49">
        <f t="shared" si="47"/>
        <v>106.90177956493677</v>
      </c>
      <c r="Q306" s="50">
        <f t="shared" si="48"/>
        <v>78.31616666666669</v>
      </c>
      <c r="R306" s="87">
        <f t="shared" si="49"/>
        <v>132.51947945683852</v>
      </c>
    </row>
    <row r="307" spans="1:18" ht="12.75">
      <c r="A307" s="2">
        <v>39783</v>
      </c>
      <c r="B307" s="17">
        <v>0.8263888888888888</v>
      </c>
      <c r="C307" s="17">
        <f t="shared" si="42"/>
        <v>0.8263888888905058</v>
      </c>
      <c r="D307" s="10">
        <v>5.145380555555556</v>
      </c>
      <c r="E307" s="10">
        <v>-23.263475</v>
      </c>
      <c r="F307" s="10">
        <v>5.219022222222223</v>
      </c>
      <c r="G307" s="10">
        <v>-23.873522222222224</v>
      </c>
      <c r="H307">
        <v>5.275197222222222</v>
      </c>
      <c r="I307">
        <v>-21.961366666666667</v>
      </c>
      <c r="J307" s="49">
        <f t="shared" si="40"/>
        <v>60.60686890617598</v>
      </c>
      <c r="K307" s="50">
        <f t="shared" si="41"/>
        <v>-36.602833333333464</v>
      </c>
      <c r="L307" s="50">
        <f t="shared" si="43"/>
        <v>70.80225961534128</v>
      </c>
      <c r="M307" s="49">
        <f t="shared" si="44"/>
        <v>46.231855074858835</v>
      </c>
      <c r="N307" s="50">
        <f t="shared" si="45"/>
        <v>114.72933333333344</v>
      </c>
      <c r="O307" s="50">
        <f t="shared" si="46"/>
        <v>123.69399480481616</v>
      </c>
      <c r="P307" s="49">
        <f t="shared" si="47"/>
        <v>107.33612144764496</v>
      </c>
      <c r="Q307" s="50">
        <f t="shared" si="48"/>
        <v>78.12649999999998</v>
      </c>
      <c r="R307" s="87">
        <f t="shared" si="49"/>
        <v>132.75840074990955</v>
      </c>
    </row>
    <row r="308" spans="1:18" ht="12.75">
      <c r="A308" s="2">
        <v>39783</v>
      </c>
      <c r="B308" s="17">
        <v>0.8270833333333334</v>
      </c>
      <c r="C308" s="17">
        <f t="shared" si="42"/>
        <v>0.8270833333299379</v>
      </c>
      <c r="D308" s="10">
        <v>5.161561111111111</v>
      </c>
      <c r="E308" s="10">
        <v>-23.26028888888889</v>
      </c>
      <c r="F308" s="10">
        <v>5.235675</v>
      </c>
      <c r="G308" s="10">
        <v>-23.873380555555556</v>
      </c>
      <c r="H308">
        <v>5.2919</v>
      </c>
      <c r="I308">
        <v>-21.961344444444443</v>
      </c>
      <c r="J308" s="49">
        <f t="shared" si="40"/>
        <v>60.99557311483116</v>
      </c>
      <c r="K308" s="50">
        <f t="shared" si="41"/>
        <v>-36.78549999999994</v>
      </c>
      <c r="L308" s="50">
        <f t="shared" si="43"/>
        <v>71.22943878661904</v>
      </c>
      <c r="M308" s="49">
        <f t="shared" si="44"/>
        <v>46.2730555607854</v>
      </c>
      <c r="N308" s="50">
        <f t="shared" si="45"/>
        <v>114.72216666666682</v>
      </c>
      <c r="O308" s="50">
        <f t="shared" si="46"/>
        <v>123.70275338740853</v>
      </c>
      <c r="P308" s="49">
        <f t="shared" si="47"/>
        <v>107.77048587211347</v>
      </c>
      <c r="Q308" s="50">
        <f t="shared" si="48"/>
        <v>77.93666666666688</v>
      </c>
      <c r="R308" s="87">
        <f t="shared" si="49"/>
        <v>132.99850238338232</v>
      </c>
    </row>
    <row r="309" spans="1:18" ht="12.75">
      <c r="A309" s="2">
        <v>39783</v>
      </c>
      <c r="B309" s="17">
        <v>0.8277777777777778</v>
      </c>
      <c r="C309" s="17">
        <f t="shared" si="42"/>
        <v>0.827777777776646</v>
      </c>
      <c r="D309" s="10">
        <v>5.177738888888889</v>
      </c>
      <c r="E309" s="10">
        <v>-23.257105555555555</v>
      </c>
      <c r="F309" s="10">
        <v>5.252330555555556</v>
      </c>
      <c r="G309" s="10">
        <v>-23.87324166666667</v>
      </c>
      <c r="H309">
        <v>5.308602777777778</v>
      </c>
      <c r="I309">
        <v>-21.961319444444445</v>
      </c>
      <c r="J309" s="49">
        <f t="shared" si="40"/>
        <v>61.388849071904005</v>
      </c>
      <c r="K309" s="50">
        <f t="shared" si="41"/>
        <v>-36.968166666666846</v>
      </c>
      <c r="L309" s="50">
        <f t="shared" si="43"/>
        <v>71.66056193658731</v>
      </c>
      <c r="M309" s="49">
        <f t="shared" si="44"/>
        <v>46.311969035065864</v>
      </c>
      <c r="N309" s="50">
        <f t="shared" si="45"/>
        <v>114.7153333333334</v>
      </c>
      <c r="O309" s="50">
        <f t="shared" si="46"/>
        <v>123.71097840403128</v>
      </c>
      <c r="P309" s="49">
        <f t="shared" si="47"/>
        <v>108.20716520688667</v>
      </c>
      <c r="Q309" s="50">
        <f t="shared" si="48"/>
        <v>77.74716666666656</v>
      </c>
      <c r="R309" s="87">
        <f t="shared" si="49"/>
        <v>133.24193231413633</v>
      </c>
    </row>
    <row r="310" spans="1:18" ht="12.75">
      <c r="A310" s="2">
        <v>39783</v>
      </c>
      <c r="B310" s="17">
        <v>0.8284722222222222</v>
      </c>
      <c r="C310" s="17">
        <f t="shared" si="42"/>
        <v>0.828472222223354</v>
      </c>
      <c r="D310" s="10">
        <v>5.1939166666666665</v>
      </c>
      <c r="E310" s="10">
        <v>-23.253916666666665</v>
      </c>
      <c r="F310" s="10">
        <v>5.268983333333333</v>
      </c>
      <c r="G310" s="10">
        <v>-23.8731</v>
      </c>
      <c r="H310">
        <v>5.325302777777778</v>
      </c>
      <c r="I310">
        <v>-21.96129722222222</v>
      </c>
      <c r="J310" s="49">
        <f t="shared" si="40"/>
        <v>61.779841087803284</v>
      </c>
      <c r="K310" s="50">
        <f t="shared" si="41"/>
        <v>-37.15100000000014</v>
      </c>
      <c r="L310" s="50">
        <f t="shared" si="43"/>
        <v>72.0898437079332</v>
      </c>
      <c r="M310" s="49">
        <f t="shared" si="44"/>
        <v>46.35088358700522</v>
      </c>
      <c r="N310" s="50">
        <f t="shared" si="45"/>
        <v>114.70816666666678</v>
      </c>
      <c r="O310" s="50">
        <f t="shared" si="46"/>
        <v>123.71890683854232</v>
      </c>
      <c r="P310" s="49">
        <f t="shared" si="47"/>
        <v>108.64157255543262</v>
      </c>
      <c r="Q310" s="50">
        <f t="shared" si="48"/>
        <v>77.55716666666665</v>
      </c>
      <c r="R310" s="87">
        <f t="shared" si="49"/>
        <v>133.48447620857803</v>
      </c>
    </row>
    <row r="311" spans="1:18" ht="12.75">
      <c r="A311" s="2">
        <v>39783</v>
      </c>
      <c r="B311" s="17">
        <v>0.8291666666666666</v>
      </c>
      <c r="C311" s="17">
        <f t="shared" si="42"/>
        <v>0.8291666666700621</v>
      </c>
      <c r="D311" s="10">
        <v>5.210094444444445</v>
      </c>
      <c r="E311" s="10">
        <v>-23.25072777777778</v>
      </c>
      <c r="F311" s="10">
        <v>5.285638888888888</v>
      </c>
      <c r="G311" s="10">
        <v>-23.872961111111113</v>
      </c>
      <c r="H311">
        <v>5.342005555555556</v>
      </c>
      <c r="I311">
        <v>-21.961275</v>
      </c>
      <c r="J311" s="49">
        <f t="shared" si="40"/>
        <v>62.173118737540086</v>
      </c>
      <c r="K311" s="50">
        <f t="shared" si="41"/>
        <v>-37.33400000000003</v>
      </c>
      <c r="L311" s="50">
        <f t="shared" si="43"/>
        <v>72.52119862186684</v>
      </c>
      <c r="M311" s="49">
        <f t="shared" si="44"/>
        <v>46.3897972283494</v>
      </c>
      <c r="N311" s="50">
        <f t="shared" si="45"/>
        <v>114.70116666666677</v>
      </c>
      <c r="O311" s="50">
        <f t="shared" si="46"/>
        <v>123.7270015864841</v>
      </c>
      <c r="P311" s="49">
        <f t="shared" si="47"/>
        <v>109.07829718811782</v>
      </c>
      <c r="Q311" s="50">
        <f t="shared" si="48"/>
        <v>77.36716666666673</v>
      </c>
      <c r="R311" s="87">
        <f t="shared" si="49"/>
        <v>133.73015140755334</v>
      </c>
    </row>
    <row r="312" spans="1:18" ht="12.75">
      <c r="A312" s="2">
        <v>39783</v>
      </c>
      <c r="B312" s="17">
        <v>0.8298611111111112</v>
      </c>
      <c r="C312" s="17">
        <f t="shared" si="42"/>
        <v>0.8298611111094942</v>
      </c>
      <c r="D312" s="10">
        <v>5.226272222222223</v>
      </c>
      <c r="E312" s="10">
        <v>-23.24753888888889</v>
      </c>
      <c r="F312" s="10">
        <v>5.302291666666666</v>
      </c>
      <c r="G312" s="10">
        <v>-23.872819444444445</v>
      </c>
      <c r="H312">
        <v>5.358708333333333</v>
      </c>
      <c r="I312">
        <v>-21.961252777777776</v>
      </c>
      <c r="J312" s="49">
        <f t="shared" si="40"/>
        <v>62.564112457945996</v>
      </c>
      <c r="K312" s="50">
        <f t="shared" si="41"/>
        <v>-37.516833333333324</v>
      </c>
      <c r="L312" s="50">
        <f t="shared" si="43"/>
        <v>72.9505377020048</v>
      </c>
      <c r="M312" s="49">
        <f t="shared" si="44"/>
        <v>46.43099806412508</v>
      </c>
      <c r="N312" s="50">
        <f t="shared" si="45"/>
        <v>114.69400000000014</v>
      </c>
      <c r="O312" s="50">
        <f t="shared" si="46"/>
        <v>123.735812185603</v>
      </c>
      <c r="P312" s="49">
        <f t="shared" si="47"/>
        <v>109.51504224527883</v>
      </c>
      <c r="Q312" s="50">
        <f t="shared" si="48"/>
        <v>77.17716666666682</v>
      </c>
      <c r="R312" s="87">
        <f t="shared" si="49"/>
        <v>133.9770858493335</v>
      </c>
    </row>
    <row r="313" spans="1:18" ht="12.75">
      <c r="A313" s="2">
        <v>39783</v>
      </c>
      <c r="B313" s="17">
        <v>0.8305555555555556</v>
      </c>
      <c r="C313" s="17">
        <f t="shared" si="42"/>
        <v>0.8305555555562023</v>
      </c>
      <c r="D313" s="10">
        <v>5.242447222222222</v>
      </c>
      <c r="E313" s="10">
        <v>-23.24435</v>
      </c>
      <c r="F313" s="10">
        <v>5.318944444444444</v>
      </c>
      <c r="G313" s="10">
        <v>-23.872680555555554</v>
      </c>
      <c r="H313">
        <v>5.375411111111111</v>
      </c>
      <c r="I313">
        <v>-21.961230555555556</v>
      </c>
      <c r="J313" s="49">
        <f t="shared" si="40"/>
        <v>62.957391800320174</v>
      </c>
      <c r="K313" s="50">
        <f t="shared" si="41"/>
        <v>-37.69983333333322</v>
      </c>
      <c r="L313" s="50">
        <f t="shared" si="43"/>
        <v>73.38195020343984</v>
      </c>
      <c r="M313" s="49">
        <f t="shared" si="44"/>
        <v>46.47219799255333</v>
      </c>
      <c r="N313" s="50">
        <f t="shared" si="45"/>
        <v>114.68699999999991</v>
      </c>
      <c r="O313" s="50">
        <f t="shared" si="46"/>
        <v>123.74479041664364</v>
      </c>
      <c r="P313" s="49">
        <f t="shared" si="47"/>
        <v>109.95410479820332</v>
      </c>
      <c r="Q313" s="50">
        <f t="shared" si="48"/>
        <v>76.9871666666667</v>
      </c>
      <c r="R313" s="87">
        <f t="shared" si="49"/>
        <v>134.2271544559274</v>
      </c>
    </row>
    <row r="314" spans="1:18" ht="12.75">
      <c r="A314" s="2">
        <v>39783</v>
      </c>
      <c r="B314" s="17">
        <v>0.83125</v>
      </c>
      <c r="C314" s="17">
        <f t="shared" si="42"/>
        <v>0.8312500000029104</v>
      </c>
      <c r="D314" s="10">
        <v>5.258622222222222</v>
      </c>
      <c r="E314" s="10">
        <v>-23.241158333333335</v>
      </c>
      <c r="F314" s="10">
        <v>5.3355999999999995</v>
      </c>
      <c r="G314" s="10">
        <v>-23.87253888888889</v>
      </c>
      <c r="H314">
        <v>5.392113888888889</v>
      </c>
      <c r="I314">
        <v>-21.96120833333333</v>
      </c>
      <c r="J314" s="49">
        <f t="shared" si="40"/>
        <v>63.35295946535091</v>
      </c>
      <c r="K314" s="50">
        <f t="shared" si="41"/>
        <v>-37.88283333333332</v>
      </c>
      <c r="L314" s="50">
        <f t="shared" si="43"/>
        <v>73.81535432672193</v>
      </c>
      <c r="M314" s="49">
        <f t="shared" si="44"/>
        <v>46.511112886929105</v>
      </c>
      <c r="N314" s="50">
        <f t="shared" si="45"/>
        <v>114.6798333333335</v>
      </c>
      <c r="O314" s="50">
        <f t="shared" si="46"/>
        <v>123.7527688390923</v>
      </c>
      <c r="P314" s="49">
        <f t="shared" si="47"/>
        <v>110.39319017576479</v>
      </c>
      <c r="Q314" s="50">
        <f t="shared" si="48"/>
        <v>76.79700000000018</v>
      </c>
      <c r="R314" s="87">
        <f t="shared" si="49"/>
        <v>134.47838356472982</v>
      </c>
    </row>
    <row r="315" spans="1:18" ht="12.75">
      <c r="A315" s="2">
        <v>39783</v>
      </c>
      <c r="B315" s="17">
        <v>0.8319444444444444</v>
      </c>
      <c r="C315" s="17">
        <f t="shared" si="42"/>
        <v>0.8319444444423425</v>
      </c>
      <c r="D315" s="10">
        <v>5.274797222222222</v>
      </c>
      <c r="E315" s="10">
        <v>-23.23796388888889</v>
      </c>
      <c r="F315" s="10">
        <v>5.352252777777777</v>
      </c>
      <c r="G315" s="10">
        <v>-23.8724</v>
      </c>
      <c r="H315">
        <v>5.408816666666667</v>
      </c>
      <c r="I315">
        <v>-21.961183333333334</v>
      </c>
      <c r="J315" s="49">
        <f t="shared" si="40"/>
        <v>63.746240505238084</v>
      </c>
      <c r="K315" s="50">
        <f t="shared" si="41"/>
        <v>-38.06616666666663</v>
      </c>
      <c r="L315" s="50">
        <f t="shared" si="43"/>
        <v>74.24699470851395</v>
      </c>
      <c r="M315" s="49">
        <f t="shared" si="44"/>
        <v>46.55231298982151</v>
      </c>
      <c r="N315" s="50">
        <f t="shared" si="45"/>
        <v>114.67299999999987</v>
      </c>
      <c r="O315" s="50">
        <f t="shared" si="46"/>
        <v>123.76192780375666</v>
      </c>
      <c r="P315" s="49">
        <f t="shared" si="47"/>
        <v>110.83229840026199</v>
      </c>
      <c r="Q315" s="50">
        <f t="shared" si="48"/>
        <v>76.60683333333324</v>
      </c>
      <c r="R315" s="87">
        <f t="shared" si="49"/>
        <v>134.73086239628176</v>
      </c>
    </row>
    <row r="316" spans="1:18" ht="12.75">
      <c r="A316" s="2">
        <v>39783</v>
      </c>
      <c r="B316" s="17">
        <v>0.8326388888888889</v>
      </c>
      <c r="C316" s="17">
        <f t="shared" si="42"/>
        <v>0.8326388888890506</v>
      </c>
      <c r="D316" s="10">
        <v>5.290969444444444</v>
      </c>
      <c r="E316" s="10">
        <v>-23.234772222222222</v>
      </c>
      <c r="F316" s="10">
        <v>5.368905555555555</v>
      </c>
      <c r="G316" s="10">
        <v>-23.872258333333335</v>
      </c>
      <c r="H316">
        <v>5.425519444444444</v>
      </c>
      <c r="I316">
        <v>-21.96116111111111</v>
      </c>
      <c r="J316" s="49">
        <f t="shared" si="40"/>
        <v>64.14180988963025</v>
      </c>
      <c r="K316" s="50">
        <f t="shared" si="41"/>
        <v>-38.24916666666674</v>
      </c>
      <c r="L316" s="50">
        <f t="shared" si="43"/>
        <v>74.68045612214696</v>
      </c>
      <c r="M316" s="49">
        <f t="shared" si="44"/>
        <v>46.593514180438646</v>
      </c>
      <c r="N316" s="50">
        <f t="shared" si="45"/>
        <v>114.66583333333347</v>
      </c>
      <c r="O316" s="50">
        <f t="shared" si="46"/>
        <v>123.77079177944425</v>
      </c>
      <c r="P316" s="49">
        <f t="shared" si="47"/>
        <v>111.27372210220585</v>
      </c>
      <c r="Q316" s="50">
        <f t="shared" si="48"/>
        <v>76.41666666666673</v>
      </c>
      <c r="R316" s="87">
        <f t="shared" si="49"/>
        <v>134.9864740443404</v>
      </c>
    </row>
    <row r="317" spans="1:18" ht="12.75">
      <c r="A317" s="2">
        <v>39783</v>
      </c>
      <c r="B317" s="17">
        <v>0.8333333333333334</v>
      </c>
      <c r="C317" s="17">
        <f t="shared" si="42"/>
        <v>0.8333333333357587</v>
      </c>
      <c r="D317" s="10">
        <v>5.307141666666666</v>
      </c>
      <c r="E317" s="10">
        <v>-23.231575</v>
      </c>
      <c r="F317" s="10">
        <v>5.3855611111111115</v>
      </c>
      <c r="G317" s="10">
        <v>-23.872119444444444</v>
      </c>
      <c r="H317">
        <v>5.4422194444444445</v>
      </c>
      <c r="I317">
        <v>-21.96113888888889</v>
      </c>
      <c r="J317" s="49">
        <f t="shared" si="40"/>
        <v>64.53966488196373</v>
      </c>
      <c r="K317" s="50">
        <f t="shared" si="41"/>
        <v>-38.43266666666665</v>
      </c>
      <c r="L317" s="50">
        <f t="shared" si="43"/>
        <v>75.11616477288554</v>
      </c>
      <c r="M317" s="49">
        <f t="shared" si="44"/>
        <v>46.63014220528487</v>
      </c>
      <c r="N317" s="50">
        <f t="shared" si="45"/>
        <v>114.65883333333323</v>
      </c>
      <c r="O317" s="50">
        <f t="shared" si="46"/>
        <v>123.77810074260381</v>
      </c>
      <c r="P317" s="49">
        <f t="shared" si="47"/>
        <v>111.71287380009768</v>
      </c>
      <c r="Q317" s="50">
        <f t="shared" si="48"/>
        <v>76.22616666666659</v>
      </c>
      <c r="R317" s="87">
        <f t="shared" si="49"/>
        <v>135.24124613952276</v>
      </c>
    </row>
  </sheetData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7"/>
  <sheetViews>
    <sheetView tabSelected="1" zoomScale="25" zoomScaleNormal="25" workbookViewId="0" topLeftCell="A1">
      <selection activeCell="AG9" sqref="AG9"/>
    </sheetView>
  </sheetViews>
  <sheetFormatPr defaultColWidth="12" defaultRowHeight="12.75"/>
  <cols>
    <col min="1" max="1" width="13.83203125" style="2" customWidth="1"/>
    <col min="2" max="3" width="8.66015625" style="17" customWidth="1"/>
    <col min="4" max="4" width="15.66015625" style="0" customWidth="1"/>
    <col min="5" max="5" width="13" style="10" bestFit="1" customWidth="1"/>
    <col min="6" max="6" width="12.66015625" style="0" customWidth="1"/>
    <col min="7" max="7" width="12" style="10" customWidth="1"/>
    <col min="8" max="10" width="12" style="42" customWidth="1"/>
    <col min="11" max="11" width="10.66015625" style="51" customWidth="1"/>
    <col min="12" max="12" width="2.83203125" style="0" customWidth="1"/>
    <col min="13" max="13" width="4.83203125" style="0" customWidth="1"/>
    <col min="14" max="15" width="11" style="9" customWidth="1"/>
    <col min="16" max="16" width="7" style="0" customWidth="1"/>
    <col min="24" max="26" width="12" style="42" customWidth="1"/>
    <col min="27" max="27" width="10.66015625" style="51" customWidth="1"/>
  </cols>
  <sheetData>
    <row r="1" ht="18">
      <c r="A1" s="33" t="s">
        <v>909</v>
      </c>
    </row>
    <row r="2" ht="18.75" thickBot="1">
      <c r="A2" s="33" t="s">
        <v>387</v>
      </c>
    </row>
    <row r="3" spans="4:6" ht="12.75">
      <c r="D3" s="74"/>
      <c r="E3" s="72" t="s">
        <v>902</v>
      </c>
      <c r="F3" s="73" t="s">
        <v>903</v>
      </c>
    </row>
    <row r="4" spans="4:6" ht="12.75">
      <c r="D4" s="75" t="s">
        <v>917</v>
      </c>
      <c r="E4" s="70">
        <f>(C74-C73)*(K73-J73)/(J74-J73-K74+K73)+C73</f>
        <v>0.6641964027385266</v>
      </c>
      <c r="F4" s="68">
        <f>(C163-C162)*(K162-J162)/(J163-J162-K163+K162)+C162</f>
        <v>0.725757821109571</v>
      </c>
    </row>
    <row r="5" spans="2:6" ht="13.5" thickBot="1">
      <c r="B5" s="20" t="s">
        <v>918</v>
      </c>
      <c r="C5" s="20"/>
      <c r="D5" s="76" t="s">
        <v>865</v>
      </c>
      <c r="E5" s="71">
        <f>MOD((DEGREES(ATAN2(H74,I74))-90),360)</f>
        <v>83.42402214384379</v>
      </c>
      <c r="F5" s="69">
        <f>MOD((DEGREES(ATAN2(H162,I162))-90),360)</f>
        <v>222.1987234417134</v>
      </c>
    </row>
    <row r="6" spans="2:3" ht="12.75">
      <c r="B6" s="19">
        <v>1737.4</v>
      </c>
      <c r="C6" s="19"/>
    </row>
    <row r="7" ht="12.75"/>
    <row r="8" spans="1:13" ht="15.75">
      <c r="A8" s="2" t="s">
        <v>388</v>
      </c>
      <c r="B8" s="17" t="s">
        <v>389</v>
      </c>
      <c r="C8" s="17" t="s">
        <v>390</v>
      </c>
      <c r="E8" s="80" t="s">
        <v>396</v>
      </c>
      <c r="M8" s="31" t="s">
        <v>922</v>
      </c>
    </row>
    <row r="9" ht="13.5" thickBot="1"/>
    <row r="10" spans="13:15" ht="12.75">
      <c r="M10" s="23"/>
      <c r="N10" s="24"/>
      <c r="O10" s="25"/>
    </row>
    <row r="11" spans="13:15" ht="12.75">
      <c r="M11" s="26"/>
      <c r="N11" s="27" t="s">
        <v>918</v>
      </c>
      <c r="O11" s="28"/>
    </row>
    <row r="12" spans="13:15" ht="13.5" thickBot="1">
      <c r="M12" s="26"/>
      <c r="N12" s="27">
        <f>AVERAGE(K73:K162)</f>
        <v>15.47762371284399</v>
      </c>
      <c r="O12" s="28"/>
    </row>
    <row r="13" spans="4:27" ht="12.75">
      <c r="D13" s="12" t="s">
        <v>384</v>
      </c>
      <c r="E13" s="12" t="s">
        <v>384</v>
      </c>
      <c r="F13" s="12" t="s">
        <v>916</v>
      </c>
      <c r="G13" s="40" t="s">
        <v>916</v>
      </c>
      <c r="H13" s="43"/>
      <c r="I13" s="44"/>
      <c r="J13" s="44"/>
      <c r="K13" s="58" t="s">
        <v>907</v>
      </c>
      <c r="L13" s="37"/>
      <c r="M13" s="26"/>
      <c r="N13" s="27"/>
      <c r="O13" s="28"/>
      <c r="V13" s="12" t="s">
        <v>397</v>
      </c>
      <c r="W13" s="12" t="s">
        <v>397</v>
      </c>
      <c r="X13" s="43"/>
      <c r="Y13" s="44"/>
      <c r="Z13" s="44"/>
      <c r="AA13" s="58" t="s">
        <v>907</v>
      </c>
    </row>
    <row r="14" spans="1:27" ht="12.75">
      <c r="A14" s="13" t="s">
        <v>910</v>
      </c>
      <c r="B14" s="18" t="s">
        <v>917</v>
      </c>
      <c r="C14" s="18" t="s">
        <v>917</v>
      </c>
      <c r="D14" s="12" t="s">
        <v>391</v>
      </c>
      <c r="E14" s="79" t="s">
        <v>392</v>
      </c>
      <c r="F14" s="12" t="s">
        <v>391</v>
      </c>
      <c r="G14" s="79" t="s">
        <v>392</v>
      </c>
      <c r="H14" s="45" t="s">
        <v>394</v>
      </c>
      <c r="I14" s="46" t="s">
        <v>393</v>
      </c>
      <c r="J14" s="81" t="s">
        <v>490</v>
      </c>
      <c r="K14" s="52" t="s">
        <v>906</v>
      </c>
      <c r="L14" s="38"/>
      <c r="M14" s="26"/>
      <c r="N14" s="29" t="s">
        <v>920</v>
      </c>
      <c r="O14" s="30" t="s">
        <v>921</v>
      </c>
      <c r="V14" s="12" t="s">
        <v>391</v>
      </c>
      <c r="W14" s="79" t="s">
        <v>392</v>
      </c>
      <c r="X14" s="45" t="s">
        <v>394</v>
      </c>
      <c r="Y14" s="46" t="s">
        <v>393</v>
      </c>
      <c r="Z14" s="46" t="s">
        <v>491</v>
      </c>
      <c r="AA14" s="52" t="s">
        <v>906</v>
      </c>
    </row>
    <row r="15" spans="2:27" ht="12.75">
      <c r="B15" s="22" t="s">
        <v>905</v>
      </c>
      <c r="C15" s="22" t="s">
        <v>904</v>
      </c>
      <c r="D15" s="21" t="s">
        <v>915</v>
      </c>
      <c r="E15" s="41" t="s">
        <v>915</v>
      </c>
      <c r="F15" s="21" t="s">
        <v>915</v>
      </c>
      <c r="G15" s="41" t="s">
        <v>915</v>
      </c>
      <c r="H15" s="47" t="s">
        <v>919</v>
      </c>
      <c r="I15" s="48" t="s">
        <v>919</v>
      </c>
      <c r="J15" s="48" t="s">
        <v>919</v>
      </c>
      <c r="K15" s="53" t="s">
        <v>915</v>
      </c>
      <c r="L15" s="39"/>
      <c r="M15" s="26"/>
      <c r="N15" s="35" t="s">
        <v>919</v>
      </c>
      <c r="O15" s="36" t="s">
        <v>919</v>
      </c>
      <c r="V15" s="21" t="s">
        <v>915</v>
      </c>
      <c r="W15" s="41" t="s">
        <v>915</v>
      </c>
      <c r="X15" s="47" t="s">
        <v>919</v>
      </c>
      <c r="Y15" s="48" t="s">
        <v>919</v>
      </c>
      <c r="Z15" s="48" t="s">
        <v>919</v>
      </c>
      <c r="AA15" s="53" t="s">
        <v>915</v>
      </c>
    </row>
    <row r="16" spans="8:27" ht="12.75">
      <c r="H16" s="49"/>
      <c r="I16" s="50"/>
      <c r="J16" s="50"/>
      <c r="K16" s="54"/>
      <c r="L16" s="34"/>
      <c r="M16" s="26"/>
      <c r="N16" s="27"/>
      <c r="O16" s="28"/>
      <c r="X16" s="49"/>
      <c r="Y16" s="50"/>
      <c r="Z16" s="50"/>
      <c r="AA16" s="54"/>
    </row>
    <row r="17" spans="1:27" ht="12.75">
      <c r="A17" s="2">
        <v>39783</v>
      </c>
      <c r="B17" s="17">
        <v>0.625</v>
      </c>
      <c r="C17" s="17">
        <f>B17+A17-$A$17</f>
        <v>0.625</v>
      </c>
      <c r="D17" s="10">
        <v>0.38935833333333336</v>
      </c>
      <c r="E17" s="10">
        <v>-23.91364722222222</v>
      </c>
      <c r="F17" s="10">
        <v>0.4267138888888889</v>
      </c>
      <c r="G17" s="10">
        <v>-24.066194444444445</v>
      </c>
      <c r="H17" s="49">
        <f>15*(D17-F17)*COS(RADIANS(E17))*60</f>
        <v>-30.733972764550558</v>
      </c>
      <c r="I17" s="50">
        <f>(E17-G17)*60</f>
        <v>9.15283333333349</v>
      </c>
      <c r="J17" s="50">
        <f>SQRT(H17^2+I17^2)</f>
        <v>32.06791917040948</v>
      </c>
      <c r="K17" s="54">
        <v>15.498850486890912</v>
      </c>
      <c r="L17" s="34"/>
      <c r="M17" s="26">
        <v>0</v>
      </c>
      <c r="N17" s="27">
        <f>$N$12*COS(RADIANS(M17))</f>
        <v>15.47762371284399</v>
      </c>
      <c r="O17" s="28">
        <f>$N$12*SIN(RADIANS(M17))</f>
        <v>0</v>
      </c>
      <c r="V17">
        <v>0.4315027777777778</v>
      </c>
      <c r="W17">
        <v>-21.967894444444443</v>
      </c>
      <c r="X17" s="49">
        <f>15*(V17-F17)*COS(RADIANS(F17))*60</f>
        <v>4.309880470924711</v>
      </c>
      <c r="Y17" s="50">
        <f>(W17-G17)*60</f>
        <v>125.89800000000011</v>
      </c>
      <c r="Z17" s="50">
        <f>SQRT(X17^2+Y17^2)</f>
        <v>125.97174871245412</v>
      </c>
      <c r="AA17" s="54">
        <v>15.498850486890912</v>
      </c>
    </row>
    <row r="18" spans="1:27" ht="12.75">
      <c r="A18" s="2">
        <v>39783</v>
      </c>
      <c r="B18" s="17">
        <v>0.6256944444444444</v>
      </c>
      <c r="C18" s="17">
        <f aca="true" t="shared" si="0" ref="C18:C81">B18+A18-$A$17</f>
        <v>0.6256944444467081</v>
      </c>
      <c r="D18" s="10">
        <v>0.40601111111111116</v>
      </c>
      <c r="E18" s="10">
        <v>-23.91351111111111</v>
      </c>
      <c r="F18" s="10">
        <v>0.44304166666666667</v>
      </c>
      <c r="G18" s="10">
        <v>-24.06403611111111</v>
      </c>
      <c r="H18" s="49">
        <f aca="true" t="shared" si="1" ref="H18:H81">15*(D18-F18)*COS(RADIANS(E18))*60</f>
        <v>-30.46661380973093</v>
      </c>
      <c r="I18" s="50">
        <f aca="true" t="shared" si="2" ref="I18:I81">(E18-G18)*60</f>
        <v>9.031500000000108</v>
      </c>
      <c r="J18" s="50">
        <f aca="true" t="shared" si="3" ref="J18:J81">SQRT(H18^2+I18^2)</f>
        <v>31.777075845352563</v>
      </c>
      <c r="K18" s="54">
        <v>15.498850486890912</v>
      </c>
      <c r="L18" s="34"/>
      <c r="M18" s="26">
        <f>M17+1</f>
        <v>1</v>
      </c>
      <c r="N18" s="27">
        <f aca="true" t="shared" si="4" ref="N18:N81">$N$12*COS(RADIANS(M18))</f>
        <v>15.47526639578497</v>
      </c>
      <c r="O18" s="28">
        <f aca="true" t="shared" si="5" ref="O18:O81">$N$12*SIN(RADIANS(M18))</f>
        <v>0.2701217797198904</v>
      </c>
      <c r="V18">
        <v>0.4482055555555556</v>
      </c>
      <c r="W18">
        <v>-21.96787222222222</v>
      </c>
      <c r="X18" s="49">
        <f aca="true" t="shared" si="6" ref="X18:X81">15*(V18-F18)*COS(RADIANS(F18))*60</f>
        <v>4.647361058776699</v>
      </c>
      <c r="Y18" s="50">
        <f aca="true" t="shared" si="7" ref="Y18:Y81">(W18-G18)*60</f>
        <v>125.76983333333352</v>
      </c>
      <c r="Z18" s="50">
        <f aca="true" t="shared" si="8" ref="Z18:Z81">SQRT(X18^2+Y18^2)</f>
        <v>125.85566710126774</v>
      </c>
      <c r="AA18" s="54">
        <v>15.498850486890912</v>
      </c>
    </row>
    <row r="19" spans="1:27" ht="12.75">
      <c r="A19" s="2">
        <v>39783</v>
      </c>
      <c r="B19" s="17">
        <v>0.6263888888888889</v>
      </c>
      <c r="C19" s="17">
        <f t="shared" si="0"/>
        <v>0.6263888888861402</v>
      </c>
      <c r="D19" s="10">
        <v>0.4226666666666667</v>
      </c>
      <c r="E19" s="10">
        <v>-23.913375</v>
      </c>
      <c r="F19" s="10">
        <v>0.45936944444444444</v>
      </c>
      <c r="G19" s="10">
        <v>-24.061872222222224</v>
      </c>
      <c r="H19" s="49">
        <f t="shared" si="1"/>
        <v>-30.196968893019655</v>
      </c>
      <c r="I19" s="50">
        <f t="shared" si="2"/>
        <v>8.909833333333523</v>
      </c>
      <c r="J19" s="50">
        <f t="shared" si="3"/>
        <v>31.48399689292606</v>
      </c>
      <c r="K19" s="54">
        <v>15.498850486890912</v>
      </c>
      <c r="L19" s="34"/>
      <c r="M19" s="26">
        <f aca="true" t="shared" si="9" ref="M19:M82">M18+1</f>
        <v>2</v>
      </c>
      <c r="N19" s="27">
        <f t="shared" si="4"/>
        <v>15.468195162669522</v>
      </c>
      <c r="O19" s="28">
        <f t="shared" si="5"/>
        <v>0.5401612777289496</v>
      </c>
      <c r="V19">
        <v>0.46490833333333337</v>
      </c>
      <c r="W19">
        <v>-21.96785</v>
      </c>
      <c r="X19" s="49">
        <f t="shared" si="6"/>
        <v>4.98483978182371</v>
      </c>
      <c r="Y19" s="50">
        <f t="shared" si="7"/>
        <v>125.64133333333352</v>
      </c>
      <c r="Z19" s="50">
        <f t="shared" si="8"/>
        <v>125.74018160249442</v>
      </c>
      <c r="AA19" s="54">
        <v>15.498850486890912</v>
      </c>
    </row>
    <row r="20" spans="1:27" ht="12.75">
      <c r="A20" s="2">
        <v>39783</v>
      </c>
      <c r="B20" s="17">
        <v>0.6270833333333333</v>
      </c>
      <c r="C20" s="17">
        <f t="shared" si="0"/>
        <v>0.6270833333328483</v>
      </c>
      <c r="D20" s="10">
        <v>0.4393194444444445</v>
      </c>
      <c r="E20" s="10">
        <v>-23.913238888888888</v>
      </c>
      <c r="F20" s="10">
        <v>0.4756972222222222</v>
      </c>
      <c r="G20" s="10">
        <v>-24.05970277777778</v>
      </c>
      <c r="H20" s="49">
        <f t="shared" si="1"/>
        <v>-29.92960880878865</v>
      </c>
      <c r="I20" s="50">
        <f t="shared" si="2"/>
        <v>8.787833333333523</v>
      </c>
      <c r="J20" s="50">
        <f t="shared" si="3"/>
        <v>31.19306811042426</v>
      </c>
      <c r="K20" s="54">
        <v>15.498850486890912</v>
      </c>
      <c r="L20" s="34"/>
      <c r="M20" s="26">
        <f t="shared" si="9"/>
        <v>3</v>
      </c>
      <c r="N20" s="27">
        <f t="shared" si="4"/>
        <v>15.456412167463753</v>
      </c>
      <c r="O20" s="28">
        <f t="shared" si="5"/>
        <v>0.810036237380153</v>
      </c>
      <c r="V20">
        <v>0.48160833333333336</v>
      </c>
      <c r="W20">
        <v>-21.967827777777774</v>
      </c>
      <c r="X20" s="49">
        <f t="shared" si="6"/>
        <v>5.319816644007675</v>
      </c>
      <c r="Y20" s="50">
        <f t="shared" si="7"/>
        <v>125.51250000000032</v>
      </c>
      <c r="Z20" s="50">
        <f t="shared" si="8"/>
        <v>125.62518897647853</v>
      </c>
      <c r="AA20" s="54">
        <v>15.498850486890912</v>
      </c>
    </row>
    <row r="21" spans="1:27" ht="12.75">
      <c r="A21" s="2">
        <v>39783</v>
      </c>
      <c r="B21" s="17">
        <v>0.6277777777777778</v>
      </c>
      <c r="C21" s="17">
        <f t="shared" si="0"/>
        <v>0.6277777777795563</v>
      </c>
      <c r="D21" s="10">
        <v>0.455975</v>
      </c>
      <c r="E21" s="10">
        <v>-23.913102777777777</v>
      </c>
      <c r="F21" s="10">
        <v>0.492025</v>
      </c>
      <c r="G21" s="10">
        <v>-24.05752777777778</v>
      </c>
      <c r="H21" s="49">
        <f t="shared" si="1"/>
        <v>-29.659962757860313</v>
      </c>
      <c r="I21" s="50">
        <f t="shared" si="2"/>
        <v>8.665500000000108</v>
      </c>
      <c r="J21" s="50">
        <f t="shared" si="3"/>
        <v>30.899907460179595</v>
      </c>
      <c r="K21" s="54">
        <v>15.498850486890912</v>
      </c>
      <c r="L21" s="34"/>
      <c r="M21" s="26">
        <f t="shared" si="9"/>
        <v>4</v>
      </c>
      <c r="N21" s="27">
        <f t="shared" si="4"/>
        <v>15.439920999382148</v>
      </c>
      <c r="O21" s="28">
        <f t="shared" si="5"/>
        <v>1.079664452146453</v>
      </c>
      <c r="V21">
        <v>0.4983111111111111</v>
      </c>
      <c r="W21">
        <v>-21.967805555555554</v>
      </c>
      <c r="X21" s="49">
        <f t="shared" si="6"/>
        <v>5.65729139679663</v>
      </c>
      <c r="Y21" s="50">
        <f t="shared" si="7"/>
        <v>125.38333333333348</v>
      </c>
      <c r="Z21" s="50">
        <f t="shared" si="8"/>
        <v>125.51089683261006</v>
      </c>
      <c r="AA21" s="54">
        <v>15.498850486890912</v>
      </c>
    </row>
    <row r="22" spans="1:27" ht="12.75">
      <c r="A22" s="2">
        <v>39783</v>
      </c>
      <c r="B22" s="17">
        <v>0.6284722222222222</v>
      </c>
      <c r="C22" s="17">
        <f t="shared" si="0"/>
        <v>0.6284722222189885</v>
      </c>
      <c r="D22" s="10">
        <v>0.47262777777777776</v>
      </c>
      <c r="E22" s="10">
        <v>-23.912966666666666</v>
      </c>
      <c r="F22" s="10">
        <v>0.50835</v>
      </c>
      <c r="G22" s="10">
        <v>-24.05535</v>
      </c>
      <c r="H22" s="49">
        <f t="shared" si="1"/>
        <v>-29.390316138626588</v>
      </c>
      <c r="I22" s="50">
        <f t="shared" si="2"/>
        <v>8.543000000000092</v>
      </c>
      <c r="J22" s="50">
        <f t="shared" si="3"/>
        <v>30.606756308508356</v>
      </c>
      <c r="K22" s="54">
        <v>15.498850486890912</v>
      </c>
      <c r="L22" s="34"/>
      <c r="M22" s="26">
        <f t="shared" si="9"/>
        <v>5</v>
      </c>
      <c r="N22" s="27">
        <f t="shared" si="4"/>
        <v>15.41872668179426</v>
      </c>
      <c r="O22" s="28">
        <f t="shared" si="5"/>
        <v>1.3489637906616847</v>
      </c>
      <c r="V22">
        <v>0.5150138888888889</v>
      </c>
      <c r="W22">
        <v>-21.967783333333333</v>
      </c>
      <c r="X22" s="49">
        <f t="shared" si="6"/>
        <v>5.997263942500215</v>
      </c>
      <c r="Y22" s="50">
        <f t="shared" si="7"/>
        <v>125.25400000000005</v>
      </c>
      <c r="Z22" s="50">
        <f t="shared" si="8"/>
        <v>125.39749475486352</v>
      </c>
      <c r="AA22" s="54">
        <v>15.498850486890912</v>
      </c>
    </row>
    <row r="23" spans="1:27" ht="12.75">
      <c r="A23" s="2">
        <v>39783</v>
      </c>
      <c r="B23" s="17">
        <v>0.6291666666666667</v>
      </c>
      <c r="C23" s="17">
        <f t="shared" si="0"/>
        <v>0.6291666666656965</v>
      </c>
      <c r="D23" s="10">
        <v>0.48928333333333335</v>
      </c>
      <c r="E23" s="10">
        <v>-23.912830555555555</v>
      </c>
      <c r="F23" s="10">
        <v>0.5246777777777778</v>
      </c>
      <c r="G23" s="10">
        <v>-24.05316388888889</v>
      </c>
      <c r="H23" s="49">
        <f t="shared" si="1"/>
        <v>-29.12066895109205</v>
      </c>
      <c r="I23" s="50">
        <f t="shared" si="2"/>
        <v>8.420000000000059</v>
      </c>
      <c r="J23" s="50">
        <f t="shared" si="3"/>
        <v>30.313524377068028</v>
      </c>
      <c r="K23" s="54">
        <v>15.498850486890912</v>
      </c>
      <c r="L23" s="34"/>
      <c r="M23" s="26">
        <f t="shared" si="9"/>
        <v>6</v>
      </c>
      <c r="N23" s="27">
        <f t="shared" si="4"/>
        <v>15.392835670694536</v>
      </c>
      <c r="O23" s="28">
        <f t="shared" si="5"/>
        <v>1.6178522217385753</v>
      </c>
      <c r="V23">
        <v>0.5317166666666667</v>
      </c>
      <c r="W23">
        <v>-21.96776111111111</v>
      </c>
      <c r="X23" s="49">
        <f t="shared" si="6"/>
        <v>6.334734384347093</v>
      </c>
      <c r="Y23" s="50">
        <f t="shared" si="7"/>
        <v>125.12416666666681</v>
      </c>
      <c r="Z23" s="50">
        <f t="shared" si="8"/>
        <v>125.28442019560151</v>
      </c>
      <c r="AA23" s="54">
        <v>15.498850486890912</v>
      </c>
    </row>
    <row r="24" spans="1:27" ht="12.75">
      <c r="A24" s="2">
        <v>39783</v>
      </c>
      <c r="B24" s="17">
        <v>0.6298611111111111</v>
      </c>
      <c r="C24" s="17">
        <f t="shared" si="0"/>
        <v>0.6298611111124046</v>
      </c>
      <c r="D24" s="10">
        <v>0.5059361111111111</v>
      </c>
      <c r="E24" s="10">
        <v>-23.912694444444444</v>
      </c>
      <c r="F24" s="10">
        <v>0.5410055555555555</v>
      </c>
      <c r="G24" s="10">
        <v>-24.050975</v>
      </c>
      <c r="H24" s="49">
        <f t="shared" si="1"/>
        <v>-28.853306605685404</v>
      </c>
      <c r="I24" s="50">
        <f t="shared" si="2"/>
        <v>8.296833333333424</v>
      </c>
      <c r="J24" s="50">
        <f t="shared" si="3"/>
        <v>30.02250398355876</v>
      </c>
      <c r="K24" s="54">
        <v>15.498850486890912</v>
      </c>
      <c r="L24" s="34"/>
      <c r="M24" s="26">
        <f t="shared" si="9"/>
        <v>7</v>
      </c>
      <c r="N24" s="27">
        <f t="shared" si="4"/>
        <v>15.362255852735771</v>
      </c>
      <c r="O24" s="28">
        <f t="shared" si="5"/>
        <v>1.8862478393562379</v>
      </c>
      <c r="V24">
        <v>0.5484194444444445</v>
      </c>
      <c r="W24">
        <v>-21.96773888888889</v>
      </c>
      <c r="X24" s="49">
        <f t="shared" si="6"/>
        <v>6.6722025502933615</v>
      </c>
      <c r="Y24" s="50">
        <f t="shared" si="7"/>
        <v>124.99416666666676</v>
      </c>
      <c r="Z24" s="50">
        <f t="shared" si="8"/>
        <v>125.17212144709623</v>
      </c>
      <c r="AA24" s="54">
        <v>15.498850486890912</v>
      </c>
    </row>
    <row r="25" spans="1:27" ht="12.75">
      <c r="A25" s="2">
        <v>39783</v>
      </c>
      <c r="B25" s="17">
        <v>0.6305555555555555</v>
      </c>
      <c r="C25" s="17">
        <f t="shared" si="0"/>
        <v>0.6305555555591127</v>
      </c>
      <c r="D25" s="10">
        <v>0.5225916666666667</v>
      </c>
      <c r="E25" s="10">
        <v>-23.912558333333333</v>
      </c>
      <c r="F25" s="10">
        <v>0.5573333333333333</v>
      </c>
      <c r="G25" s="10">
        <v>-24.048780555555556</v>
      </c>
      <c r="H25" s="49">
        <f t="shared" si="1"/>
        <v>-28.583658283970298</v>
      </c>
      <c r="I25" s="50">
        <f t="shared" si="2"/>
        <v>8.173333333333375</v>
      </c>
      <c r="J25" s="50">
        <f t="shared" si="3"/>
        <v>29.729259975192157</v>
      </c>
      <c r="K25" s="54">
        <v>15.498850486890912</v>
      </c>
      <c r="L25" s="34"/>
      <c r="M25" s="26">
        <f t="shared" si="9"/>
        <v>8</v>
      </c>
      <c r="N25" s="27">
        <f t="shared" si="4"/>
        <v>15.326996542826752</v>
      </c>
      <c r="O25" s="28">
        <f t="shared" si="5"/>
        <v>2.1540688876095393</v>
      </c>
      <c r="V25">
        <v>0.5651222222222223</v>
      </c>
      <c r="W25">
        <v>-21.967716666666664</v>
      </c>
      <c r="X25" s="49">
        <f t="shared" si="6"/>
        <v>7.00966835811897</v>
      </c>
      <c r="Y25" s="50">
        <f t="shared" si="7"/>
        <v>124.8638333333335</v>
      </c>
      <c r="Z25" s="50">
        <f t="shared" si="8"/>
        <v>125.06043469133354</v>
      </c>
      <c r="AA25" s="54">
        <v>15.498850486890912</v>
      </c>
    </row>
    <row r="26" spans="1:27" ht="12.75">
      <c r="A26" s="2">
        <v>39783</v>
      </c>
      <c r="B26" s="17">
        <v>0.63125</v>
      </c>
      <c r="C26" s="17">
        <f t="shared" si="0"/>
        <v>0.6312499999985448</v>
      </c>
      <c r="D26" s="10">
        <v>0.5392444444444444</v>
      </c>
      <c r="E26" s="10">
        <v>-23.912422222222222</v>
      </c>
      <c r="F26" s="10">
        <v>0.5736583333333333</v>
      </c>
      <c r="G26" s="10">
        <v>-24.046580555555558</v>
      </c>
      <c r="H26" s="49">
        <f t="shared" si="1"/>
        <v>-28.314009393967964</v>
      </c>
      <c r="I26" s="50">
        <f t="shared" si="2"/>
        <v>8.049500000000123</v>
      </c>
      <c r="J26" s="50">
        <f t="shared" si="3"/>
        <v>29.43599120484493</v>
      </c>
      <c r="K26" s="54">
        <v>15.498850486890912</v>
      </c>
      <c r="L26" s="34"/>
      <c r="M26" s="26">
        <f t="shared" si="9"/>
        <v>9</v>
      </c>
      <c r="N26" s="27">
        <f t="shared" si="4"/>
        <v>15.287068481294835</v>
      </c>
      <c r="O26" s="28">
        <f t="shared" si="5"/>
        <v>2.4212337856127415</v>
      </c>
      <c r="V26">
        <v>0.581825</v>
      </c>
      <c r="W26">
        <v>-21.967694444444444</v>
      </c>
      <c r="X26" s="49">
        <f t="shared" si="6"/>
        <v>7.349631603865886</v>
      </c>
      <c r="Y26" s="50">
        <f t="shared" si="7"/>
        <v>124.73316666666683</v>
      </c>
      <c r="Z26" s="50">
        <f t="shared" si="8"/>
        <v>124.94950960850959</v>
      </c>
      <c r="AA26" s="54">
        <v>15.498850486890912</v>
      </c>
    </row>
    <row r="27" spans="1:27" ht="12.75">
      <c r="A27" s="2">
        <v>39783</v>
      </c>
      <c r="B27" s="17">
        <v>0.6319444444444444</v>
      </c>
      <c r="C27" s="17">
        <f t="shared" si="0"/>
        <v>0.6319444444452529</v>
      </c>
      <c r="D27" s="10">
        <v>0.5559000000000001</v>
      </c>
      <c r="E27" s="10">
        <v>-23.91228611111111</v>
      </c>
      <c r="F27" s="10">
        <v>0.5899861111111111</v>
      </c>
      <c r="G27" s="10">
        <v>-24.044375</v>
      </c>
      <c r="H27" s="49">
        <f t="shared" si="1"/>
        <v>-28.044359935683072</v>
      </c>
      <c r="I27" s="50">
        <f t="shared" si="2"/>
        <v>7.925333333333242</v>
      </c>
      <c r="J27" s="50">
        <f t="shared" si="3"/>
        <v>29.142701189947868</v>
      </c>
      <c r="K27" s="54">
        <v>15.498850486890912</v>
      </c>
      <c r="L27" s="34"/>
      <c r="M27" s="26">
        <f t="shared" si="9"/>
        <v>10</v>
      </c>
      <c r="N27" s="27">
        <f t="shared" si="4"/>
        <v>15.242483830614358</v>
      </c>
      <c r="O27" s="28">
        <f t="shared" si="5"/>
        <v>2.687661152349827</v>
      </c>
      <c r="V27">
        <v>0.5985277777777778</v>
      </c>
      <c r="W27">
        <v>-21.96767222222222</v>
      </c>
      <c r="X27" s="49">
        <f t="shared" si="6"/>
        <v>7.68709244182684</v>
      </c>
      <c r="Y27" s="50">
        <f t="shared" si="7"/>
        <v>124.60216666666675</v>
      </c>
      <c r="Z27" s="50">
        <f t="shared" si="8"/>
        <v>124.83906170841315</v>
      </c>
      <c r="AA27" s="54">
        <v>15.498850486890912</v>
      </c>
    </row>
    <row r="28" spans="1:27" ht="12.75">
      <c r="A28" s="2">
        <v>39783</v>
      </c>
      <c r="B28" s="17">
        <v>0.6326388888888889</v>
      </c>
      <c r="C28" s="17">
        <f t="shared" si="0"/>
        <v>0.632638888891961</v>
      </c>
      <c r="D28" s="10">
        <v>0.5725527777777778</v>
      </c>
      <c r="E28" s="10">
        <v>-23.912149999999997</v>
      </c>
      <c r="F28" s="10">
        <v>0.6063111111111111</v>
      </c>
      <c r="G28" s="10">
        <v>-24.042166666666667</v>
      </c>
      <c r="H28" s="49">
        <f t="shared" si="1"/>
        <v>-27.774709909120265</v>
      </c>
      <c r="I28" s="50">
        <f t="shared" si="2"/>
        <v>7.801000000000187</v>
      </c>
      <c r="J28" s="50">
        <f t="shared" si="3"/>
        <v>28.849438669336124</v>
      </c>
      <c r="K28" s="54">
        <v>15.498850486890912</v>
      </c>
      <c r="L28" s="34"/>
      <c r="M28" s="26">
        <f t="shared" si="9"/>
        <v>11</v>
      </c>
      <c r="N28" s="27">
        <f t="shared" si="4"/>
        <v>15.19325617170182</v>
      </c>
      <c r="O28" s="28">
        <f t="shared" si="5"/>
        <v>2.953269831463949</v>
      </c>
      <c r="V28">
        <v>0.6152277777777777</v>
      </c>
      <c r="W28">
        <v>-21.96765</v>
      </c>
      <c r="X28" s="49">
        <f t="shared" si="6"/>
        <v>8.02455067893241</v>
      </c>
      <c r="Y28" s="50">
        <f t="shared" si="7"/>
        <v>124.47100000000006</v>
      </c>
      <c r="Z28" s="50">
        <f t="shared" si="8"/>
        <v>124.7294001212175</v>
      </c>
      <c r="AA28" s="54">
        <v>15.498850486890912</v>
      </c>
    </row>
    <row r="29" spans="1:27" ht="12.75">
      <c r="A29" s="2">
        <v>39783</v>
      </c>
      <c r="B29" s="17">
        <v>0.6333333333333333</v>
      </c>
      <c r="C29" s="17">
        <f t="shared" si="0"/>
        <v>0.6333333333313931</v>
      </c>
      <c r="D29" s="10">
        <v>0.5892083333333333</v>
      </c>
      <c r="E29" s="10">
        <v>-23.912013888888886</v>
      </c>
      <c r="F29" s="10">
        <v>0.622638888888889</v>
      </c>
      <c r="G29" s="10">
        <v>-24.03995</v>
      </c>
      <c r="H29" s="49">
        <f t="shared" si="1"/>
        <v>-27.505059314284022</v>
      </c>
      <c r="I29" s="50">
        <f t="shared" si="2"/>
        <v>7.6761666666669015</v>
      </c>
      <c r="J29" s="50">
        <f t="shared" si="3"/>
        <v>28.556117078075065</v>
      </c>
      <c r="K29" s="54">
        <v>15.498850486890912</v>
      </c>
      <c r="L29" s="34"/>
      <c r="M29" s="26">
        <f t="shared" si="9"/>
        <v>12</v>
      </c>
      <c r="N29" s="27">
        <f t="shared" si="4"/>
        <v>15.139400499779006</v>
      </c>
      <c r="O29" s="28">
        <f t="shared" si="5"/>
        <v>3.2179789159784398</v>
      </c>
      <c r="V29">
        <v>0.6319305555555556</v>
      </c>
      <c r="W29">
        <v>-21.967627777777775</v>
      </c>
      <c r="X29" s="49">
        <f t="shared" si="6"/>
        <v>8.362006225018655</v>
      </c>
      <c r="Y29" s="50">
        <f t="shared" si="7"/>
        <v>124.33933333333357</v>
      </c>
      <c r="Z29" s="50">
        <f t="shared" si="8"/>
        <v>124.6201948397012</v>
      </c>
      <c r="AA29" s="54">
        <v>15.498850486890912</v>
      </c>
    </row>
    <row r="30" spans="1:27" ht="12.75">
      <c r="A30" s="2">
        <v>39783</v>
      </c>
      <c r="B30" s="17">
        <v>0.6340277777777777</v>
      </c>
      <c r="C30" s="17">
        <f t="shared" si="0"/>
        <v>0.6340277777781012</v>
      </c>
      <c r="D30" s="10">
        <v>0.6058611111111111</v>
      </c>
      <c r="E30" s="10">
        <v>-23.911877777777775</v>
      </c>
      <c r="F30" s="10">
        <v>0.6389666666666667</v>
      </c>
      <c r="G30" s="10">
        <v>-24.03773055555556</v>
      </c>
      <c r="H30" s="49">
        <f t="shared" si="1"/>
        <v>-27.237693576046773</v>
      </c>
      <c r="I30" s="50">
        <f t="shared" si="2"/>
        <v>7.551166666667015</v>
      </c>
      <c r="J30" s="50">
        <f t="shared" si="3"/>
        <v>28.26503262638136</v>
      </c>
      <c r="K30" s="54">
        <v>15.492836268578705</v>
      </c>
      <c r="L30" s="34"/>
      <c r="M30" s="26">
        <f t="shared" si="9"/>
        <v>13</v>
      </c>
      <c r="N30" s="27">
        <f t="shared" si="4"/>
        <v>15.080933219805292</v>
      </c>
      <c r="O30" s="28">
        <f t="shared" si="5"/>
        <v>3.4817077729418617</v>
      </c>
      <c r="V30">
        <v>0.6486333333333333</v>
      </c>
      <c r="W30">
        <v>-21.967605555555554</v>
      </c>
      <c r="X30" s="49">
        <f t="shared" si="6"/>
        <v>8.699459001704923</v>
      </c>
      <c r="Y30" s="50">
        <f t="shared" si="7"/>
        <v>124.20750000000027</v>
      </c>
      <c r="Z30" s="50">
        <f t="shared" si="8"/>
        <v>124.51178114207671</v>
      </c>
      <c r="AA30" s="54">
        <v>15.492836268578705</v>
      </c>
    </row>
    <row r="31" spans="1:27" ht="12.75">
      <c r="A31" s="2">
        <v>39783</v>
      </c>
      <c r="B31" s="17">
        <v>0.6347222222222222</v>
      </c>
      <c r="C31" s="17">
        <f t="shared" si="0"/>
        <v>0.6347222222248092</v>
      </c>
      <c r="D31" s="10">
        <v>0.6225166666666667</v>
      </c>
      <c r="E31" s="10">
        <v>-23.911741666666664</v>
      </c>
      <c r="F31" s="10">
        <v>0.6552916666666667</v>
      </c>
      <c r="G31" s="10">
        <v>-24.035505555555556</v>
      </c>
      <c r="H31" s="49">
        <f t="shared" si="1"/>
        <v>-26.965756419809313</v>
      </c>
      <c r="I31" s="50">
        <f t="shared" si="2"/>
        <v>7.4258333333335</v>
      </c>
      <c r="J31" s="50">
        <f t="shared" si="3"/>
        <v>27.969537357398927</v>
      </c>
      <c r="K31" s="54">
        <v>15.492836268578705</v>
      </c>
      <c r="L31" s="34"/>
      <c r="M31" s="26">
        <f t="shared" si="9"/>
        <v>14</v>
      </c>
      <c r="N31" s="27">
        <f t="shared" si="4"/>
        <v>15.017872141480543</v>
      </c>
      <c r="O31" s="28">
        <f t="shared" si="5"/>
        <v>3.7443760679895854</v>
      </c>
      <c r="V31">
        <v>0.6653361111111111</v>
      </c>
      <c r="W31">
        <v>-21.96758333333333</v>
      </c>
      <c r="X31" s="49">
        <f t="shared" si="6"/>
        <v>9.039408768280062</v>
      </c>
      <c r="Y31" s="50">
        <f t="shared" si="7"/>
        <v>124.07533333333355</v>
      </c>
      <c r="Z31" s="50">
        <f t="shared" si="8"/>
        <v>124.40417699039646</v>
      </c>
      <c r="AA31" s="54">
        <v>15.492836268578705</v>
      </c>
    </row>
    <row r="32" spans="1:27" ht="12.75">
      <c r="A32" s="2">
        <v>39783</v>
      </c>
      <c r="B32" s="17">
        <v>0.6354166666666666</v>
      </c>
      <c r="C32" s="17">
        <f t="shared" si="0"/>
        <v>0.6354166666642413</v>
      </c>
      <c r="D32" s="10">
        <v>0.6391694444444445</v>
      </c>
      <c r="E32" s="10">
        <v>-23.911605555555553</v>
      </c>
      <c r="F32" s="10">
        <v>0.6716166666666666</v>
      </c>
      <c r="G32" s="10">
        <v>-24.033275</v>
      </c>
      <c r="H32" s="49">
        <f t="shared" si="1"/>
        <v>-26.696104120180067</v>
      </c>
      <c r="I32" s="50">
        <f t="shared" si="2"/>
        <v>7.300166666666783</v>
      </c>
      <c r="J32" s="50">
        <f t="shared" si="3"/>
        <v>27.676242674116875</v>
      </c>
      <c r="K32" s="54">
        <v>15.492836268578705</v>
      </c>
      <c r="L32" s="34"/>
      <c r="M32" s="26">
        <f t="shared" si="9"/>
        <v>15</v>
      </c>
      <c r="N32" s="27">
        <f t="shared" si="4"/>
        <v>14.950236473820109</v>
      </c>
      <c r="O32" s="28">
        <f t="shared" si="5"/>
        <v>4.005903789814413</v>
      </c>
      <c r="V32">
        <v>0.6820388888888889</v>
      </c>
      <c r="W32">
        <v>-21.96756111111111</v>
      </c>
      <c r="X32" s="49">
        <f t="shared" si="6"/>
        <v>9.379355585157182</v>
      </c>
      <c r="Y32" s="50">
        <f t="shared" si="7"/>
        <v>123.94283333333341</v>
      </c>
      <c r="Z32" s="50">
        <f t="shared" si="8"/>
        <v>124.29721736984816</v>
      </c>
      <c r="AA32" s="54">
        <v>15.492836268578705</v>
      </c>
    </row>
    <row r="33" spans="1:27" ht="12.75">
      <c r="A33" s="2">
        <v>39783</v>
      </c>
      <c r="B33" s="17">
        <v>0.6361111111111112</v>
      </c>
      <c r="C33" s="17">
        <f t="shared" si="0"/>
        <v>0.6361111111109494</v>
      </c>
      <c r="D33" s="10">
        <v>0.655825</v>
      </c>
      <c r="E33" s="10">
        <v>-23.911469444444442</v>
      </c>
      <c r="F33" s="10">
        <v>0.6879444444444445</v>
      </c>
      <c r="G33" s="10">
        <v>-24.031038888888887</v>
      </c>
      <c r="H33" s="49">
        <f t="shared" si="1"/>
        <v>-26.42645125229575</v>
      </c>
      <c r="I33" s="50">
        <f t="shared" si="2"/>
        <v>7.17416666666665</v>
      </c>
      <c r="J33" s="50">
        <f t="shared" si="3"/>
        <v>27.38295077509132</v>
      </c>
      <c r="K33" s="54">
        <v>15.492836268578705</v>
      </c>
      <c r="L33" s="34"/>
      <c r="M33" s="26">
        <f t="shared" si="9"/>
        <v>16</v>
      </c>
      <c r="N33" s="27">
        <f t="shared" si="4"/>
        <v>14.878046819303554</v>
      </c>
      <c r="O33" s="28">
        <f t="shared" si="5"/>
        <v>4.2662112745388026</v>
      </c>
      <c r="V33">
        <v>0.6987416666666667</v>
      </c>
      <c r="W33">
        <v>-21.96753888888889</v>
      </c>
      <c r="X33" s="49">
        <f t="shared" si="6"/>
        <v>9.716799544085186</v>
      </c>
      <c r="Y33" s="50">
        <f t="shared" si="7"/>
        <v>123.80999999999986</v>
      </c>
      <c r="Z33" s="50">
        <f t="shared" si="8"/>
        <v>124.19070936821281</v>
      </c>
      <c r="AA33" s="54">
        <v>15.492836268578705</v>
      </c>
    </row>
    <row r="34" spans="1:27" ht="12.75">
      <c r="A34" s="2">
        <v>39783</v>
      </c>
      <c r="B34" s="17">
        <v>0.6368055555555555</v>
      </c>
      <c r="C34" s="17">
        <f t="shared" si="0"/>
        <v>0.6368055555576575</v>
      </c>
      <c r="D34" s="10">
        <v>0.6724777777777777</v>
      </c>
      <c r="E34" s="10">
        <v>-23.91133333333333</v>
      </c>
      <c r="F34" s="10">
        <v>0.7042694444444444</v>
      </c>
      <c r="G34" s="10">
        <v>-24.0288</v>
      </c>
      <c r="H34" s="49">
        <f t="shared" si="1"/>
        <v>-26.156797816160722</v>
      </c>
      <c r="I34" s="50">
        <f t="shared" si="2"/>
        <v>7.04800000000013</v>
      </c>
      <c r="J34" s="50">
        <f t="shared" si="3"/>
        <v>27.08970978057004</v>
      </c>
      <c r="K34" s="54">
        <v>15.492836268578705</v>
      </c>
      <c r="L34" s="34"/>
      <c r="M34" s="26">
        <f t="shared" si="9"/>
        <v>17</v>
      </c>
      <c r="N34" s="27">
        <f t="shared" si="4"/>
        <v>14.801325167598963</v>
      </c>
      <c r="O34" s="28">
        <f t="shared" si="5"/>
        <v>4.525219229981252</v>
      </c>
      <c r="V34">
        <v>0.7154444444444444</v>
      </c>
      <c r="W34">
        <v>-21.967516666666665</v>
      </c>
      <c r="X34" s="49">
        <f t="shared" si="6"/>
        <v>10.056740221490124</v>
      </c>
      <c r="Y34" s="50">
        <f t="shared" si="7"/>
        <v>123.67700000000013</v>
      </c>
      <c r="Z34" s="50">
        <f t="shared" si="8"/>
        <v>124.08520601942267</v>
      </c>
      <c r="AA34" s="54">
        <v>15.492836268578705</v>
      </c>
    </row>
    <row r="35" spans="1:27" ht="12.75">
      <c r="A35" s="2">
        <v>39783</v>
      </c>
      <c r="B35" s="17">
        <v>0.6375</v>
      </c>
      <c r="C35" s="17">
        <f t="shared" si="0"/>
        <v>0.6374999999970896</v>
      </c>
      <c r="D35" s="10">
        <v>0.6891333333333334</v>
      </c>
      <c r="E35" s="10">
        <v>-23.91119722222222</v>
      </c>
      <c r="F35" s="10">
        <v>0.7205944444444444</v>
      </c>
      <c r="G35" s="10">
        <v>-24.026555555555554</v>
      </c>
      <c r="H35" s="49">
        <f t="shared" si="1"/>
        <v>-25.884858374875627</v>
      </c>
      <c r="I35" s="50">
        <f t="shared" si="2"/>
        <v>6.9214999999999804</v>
      </c>
      <c r="J35" s="50">
        <f t="shared" si="3"/>
        <v>26.794272808519523</v>
      </c>
      <c r="K35" s="54">
        <v>15.492836268578705</v>
      </c>
      <c r="L35" s="34"/>
      <c r="M35" s="26">
        <f t="shared" si="9"/>
        <v>18</v>
      </c>
      <c r="N35" s="27">
        <f t="shared" si="4"/>
        <v>14.720094888864665</v>
      </c>
      <c r="O35" s="28">
        <f t="shared" si="5"/>
        <v>4.782848759809464</v>
      </c>
      <c r="V35">
        <v>0.7321472222222223</v>
      </c>
      <c r="W35">
        <v>-21.967494444444444</v>
      </c>
      <c r="X35" s="49">
        <f t="shared" si="6"/>
        <v>10.396677700998254</v>
      </c>
      <c r="Y35" s="50">
        <f t="shared" si="7"/>
        <v>123.54366666666657</v>
      </c>
      <c r="Z35" s="50">
        <f t="shared" si="8"/>
        <v>123.980355220748</v>
      </c>
      <c r="AA35" s="54">
        <v>15.492836268578705</v>
      </c>
    </row>
    <row r="36" spans="1:27" ht="12.75">
      <c r="A36" s="2">
        <v>39783</v>
      </c>
      <c r="B36" s="17">
        <v>0.6381944444444444</v>
      </c>
      <c r="C36" s="17">
        <f t="shared" si="0"/>
        <v>0.6381944444437977</v>
      </c>
      <c r="D36" s="10">
        <v>0.7057861111111111</v>
      </c>
      <c r="E36" s="10">
        <v>-23.91106111111111</v>
      </c>
      <c r="F36" s="10">
        <v>0.7369194444444443</v>
      </c>
      <c r="G36" s="10">
        <v>-24.024302777777777</v>
      </c>
      <c r="H36" s="49">
        <f t="shared" si="1"/>
        <v>-25.615203799845904</v>
      </c>
      <c r="I36" s="50">
        <f t="shared" si="2"/>
        <v>6.794500000000028</v>
      </c>
      <c r="J36" s="50">
        <f t="shared" si="3"/>
        <v>26.50101688535065</v>
      </c>
      <c r="K36" s="54">
        <v>15.492836268578705</v>
      </c>
      <c r="L36" s="34"/>
      <c r="M36" s="26">
        <f t="shared" si="9"/>
        <v>19</v>
      </c>
      <c r="N36" s="27">
        <f t="shared" si="4"/>
        <v>14.634380726630459</v>
      </c>
      <c r="O36" s="28">
        <f t="shared" si="5"/>
        <v>5.0390213875729435</v>
      </c>
      <c r="V36">
        <v>0.7488472222222222</v>
      </c>
      <c r="W36">
        <v>-21.96747222222222</v>
      </c>
      <c r="X36" s="49">
        <f t="shared" si="6"/>
        <v>10.734112106588368</v>
      </c>
      <c r="Y36" s="50">
        <f t="shared" si="7"/>
        <v>123.40983333333341</v>
      </c>
      <c r="Z36" s="50">
        <f t="shared" si="8"/>
        <v>123.87577699485053</v>
      </c>
      <c r="AA36" s="54">
        <v>15.492836268578705</v>
      </c>
    </row>
    <row r="37" spans="1:27" ht="12.75">
      <c r="A37" s="2">
        <v>39783</v>
      </c>
      <c r="B37" s="17">
        <v>0.638888888888889</v>
      </c>
      <c r="C37" s="17">
        <f t="shared" si="0"/>
        <v>0.6388888888905058</v>
      </c>
      <c r="D37" s="10">
        <v>0.7224416666666666</v>
      </c>
      <c r="E37" s="10">
        <v>-23.910925</v>
      </c>
      <c r="F37" s="10">
        <v>0.7532472222222222</v>
      </c>
      <c r="G37" s="10">
        <v>-24.02205</v>
      </c>
      <c r="H37" s="49">
        <f t="shared" si="1"/>
        <v>-25.34554865657938</v>
      </c>
      <c r="I37" s="50">
        <f t="shared" si="2"/>
        <v>6.667500000000075</v>
      </c>
      <c r="J37" s="50">
        <f t="shared" si="3"/>
        <v>26.207868912848173</v>
      </c>
      <c r="K37" s="54">
        <v>15.492836268578705</v>
      </c>
      <c r="L37" s="34"/>
      <c r="M37" s="26">
        <f t="shared" si="9"/>
        <v>20</v>
      </c>
      <c r="N37" s="27">
        <f t="shared" si="4"/>
        <v>14.544208790260491</v>
      </c>
      <c r="O37" s="28">
        <f t="shared" si="5"/>
        <v>5.29365908060767</v>
      </c>
      <c r="V37">
        <v>0.76555</v>
      </c>
      <c r="W37">
        <v>-21.96745</v>
      </c>
      <c r="X37" s="49">
        <f t="shared" si="6"/>
        <v>11.07154316015738</v>
      </c>
      <c r="Y37" s="50">
        <f t="shared" si="7"/>
        <v>123.27600000000004</v>
      </c>
      <c r="Z37" s="50">
        <f t="shared" si="8"/>
        <v>123.7721747564744</v>
      </c>
      <c r="AA37" s="54">
        <v>15.492836268578705</v>
      </c>
    </row>
    <row r="38" spans="1:27" ht="12.75">
      <c r="A38" s="2">
        <v>39783</v>
      </c>
      <c r="B38" s="17">
        <v>0.6395833333333333</v>
      </c>
      <c r="C38" s="17">
        <f t="shared" si="0"/>
        <v>0.6395833333299379</v>
      </c>
      <c r="D38" s="10">
        <v>0.7390944444444444</v>
      </c>
      <c r="E38" s="10">
        <v>-23.91078611111111</v>
      </c>
      <c r="F38" s="10">
        <v>0.7695722222222223</v>
      </c>
      <c r="G38" s="10">
        <v>-24.019788888888886</v>
      </c>
      <c r="H38" s="49">
        <f t="shared" si="1"/>
        <v>-25.075893484084595</v>
      </c>
      <c r="I38" s="50">
        <f t="shared" si="2"/>
        <v>6.540166666666494</v>
      </c>
      <c r="J38" s="50">
        <f t="shared" si="3"/>
        <v>25.91474896758469</v>
      </c>
      <c r="K38" s="54">
        <v>15.492836268578705</v>
      </c>
      <c r="L38" s="34"/>
      <c r="M38" s="26">
        <f t="shared" si="9"/>
        <v>21</v>
      </c>
      <c r="N38" s="27">
        <f t="shared" si="4"/>
        <v>14.449606547000094</v>
      </c>
      <c r="O38" s="28">
        <f t="shared" si="5"/>
        <v>5.546684273805618</v>
      </c>
      <c r="V38">
        <v>0.7822527777777778</v>
      </c>
      <c r="W38">
        <v>-21.967427777777775</v>
      </c>
      <c r="X38" s="49">
        <f t="shared" si="6"/>
        <v>11.411470567754552</v>
      </c>
      <c r="Y38" s="50">
        <f t="shared" si="7"/>
        <v>123.14166666666665</v>
      </c>
      <c r="Z38" s="50">
        <f t="shared" si="8"/>
        <v>123.66928369632926</v>
      </c>
      <c r="AA38" s="54">
        <v>15.492836268578705</v>
      </c>
    </row>
    <row r="39" spans="1:27" ht="12.75">
      <c r="A39" s="2">
        <v>39783</v>
      </c>
      <c r="B39" s="17">
        <v>0.6402777777777778</v>
      </c>
      <c r="C39" s="17">
        <f t="shared" si="0"/>
        <v>0.640277777776646</v>
      </c>
      <c r="D39" s="10">
        <v>0.75575</v>
      </c>
      <c r="E39" s="10">
        <v>-23.910649999999997</v>
      </c>
      <c r="F39" s="10">
        <v>0.7858972222222222</v>
      </c>
      <c r="G39" s="10">
        <v>-24.017522222222222</v>
      </c>
      <c r="H39" s="49">
        <f t="shared" si="1"/>
        <v>-24.803951751976346</v>
      </c>
      <c r="I39" s="50">
        <f t="shared" si="2"/>
        <v>6.412333333333535</v>
      </c>
      <c r="J39" s="50">
        <f t="shared" si="3"/>
        <v>25.61940751251189</v>
      </c>
      <c r="K39" s="54">
        <v>15.492836268578705</v>
      </c>
      <c r="L39" s="34"/>
      <c r="M39" s="26">
        <f t="shared" si="9"/>
        <v>22</v>
      </c>
      <c r="N39" s="27">
        <f t="shared" si="4"/>
        <v>14.350602813609003</v>
      </c>
      <c r="O39" s="28">
        <f t="shared" si="5"/>
        <v>5.798019893241827</v>
      </c>
      <c r="V39">
        <v>0.7989555555555555</v>
      </c>
      <c r="W39">
        <v>-21.967405555555555</v>
      </c>
      <c r="X39" s="49">
        <f t="shared" si="6"/>
        <v>11.751394446668098</v>
      </c>
      <c r="Y39" s="50">
        <f t="shared" si="7"/>
        <v>123.00700000000006</v>
      </c>
      <c r="Z39" s="50">
        <f t="shared" si="8"/>
        <v>123.5670559673621</v>
      </c>
      <c r="AA39" s="54">
        <v>15.492836268578705</v>
      </c>
    </row>
    <row r="40" spans="1:27" ht="12.75">
      <c r="A40" s="2">
        <v>39783</v>
      </c>
      <c r="B40" s="17">
        <v>0.6409722222222222</v>
      </c>
      <c r="C40" s="17">
        <f t="shared" si="0"/>
        <v>0.640972222223354</v>
      </c>
      <c r="D40" s="10">
        <v>0.7724027777777779</v>
      </c>
      <c r="E40" s="10">
        <v>-23.910513888888886</v>
      </c>
      <c r="F40" s="10">
        <v>0.8022222222222223</v>
      </c>
      <c r="G40" s="10">
        <v>-24.01525277777778</v>
      </c>
      <c r="H40" s="49">
        <f t="shared" si="1"/>
        <v>-24.534294895819713</v>
      </c>
      <c r="I40" s="50">
        <f t="shared" si="2"/>
        <v>6.284333333333549</v>
      </c>
      <c r="J40" s="50">
        <f t="shared" si="3"/>
        <v>25.32635922274444</v>
      </c>
      <c r="K40" s="54">
        <v>15.492836268578705</v>
      </c>
      <c r="L40" s="34"/>
      <c r="M40" s="26">
        <f t="shared" si="9"/>
        <v>23</v>
      </c>
      <c r="N40" s="27">
        <f t="shared" si="4"/>
        <v>14.247227747583473</v>
      </c>
      <c r="O40" s="28">
        <f t="shared" si="5"/>
        <v>6.047589379651876</v>
      </c>
      <c r="V40">
        <v>0.8156583333333334</v>
      </c>
      <c r="W40">
        <v>-21.96738333333333</v>
      </c>
      <c r="X40" s="49">
        <f t="shared" si="6"/>
        <v>12.091314714103289</v>
      </c>
      <c r="Y40" s="50">
        <f t="shared" si="7"/>
        <v>122.87216666666687</v>
      </c>
      <c r="Z40" s="50">
        <f t="shared" si="8"/>
        <v>123.46566013623647</v>
      </c>
      <c r="AA40" s="54">
        <v>15.492836268578705</v>
      </c>
    </row>
    <row r="41" spans="1:27" ht="12.75">
      <c r="A41" s="2">
        <v>39783</v>
      </c>
      <c r="B41" s="17">
        <v>0.6416666666666667</v>
      </c>
      <c r="C41" s="17">
        <f t="shared" si="0"/>
        <v>0.6416666666700621</v>
      </c>
      <c r="D41" s="10">
        <v>0.7890583333333333</v>
      </c>
      <c r="E41" s="10">
        <v>-23.910377777777775</v>
      </c>
      <c r="F41" s="10">
        <v>0.8185472222222222</v>
      </c>
      <c r="G41" s="10">
        <v>-24.012977777777778</v>
      </c>
      <c r="H41" s="49">
        <f t="shared" si="1"/>
        <v>-24.26235202004858</v>
      </c>
      <c r="I41" s="50">
        <f t="shared" si="2"/>
        <v>6.156000000000148</v>
      </c>
      <c r="J41" s="50">
        <f t="shared" si="3"/>
        <v>25.031141834617877</v>
      </c>
      <c r="K41" s="54">
        <v>15.492836268578705</v>
      </c>
      <c r="L41" s="34"/>
      <c r="M41" s="26">
        <f t="shared" si="9"/>
        <v>24</v>
      </c>
      <c r="N41" s="27">
        <f t="shared" si="4"/>
        <v>14.139512837970033</v>
      </c>
      <c r="O41" s="28">
        <f t="shared" si="5"/>
        <v>6.295316711752568</v>
      </c>
      <c r="V41">
        <v>0.8323611111111111</v>
      </c>
      <c r="W41">
        <v>-21.96736111111111</v>
      </c>
      <c r="X41" s="49">
        <f t="shared" si="6"/>
        <v>12.431231287265998</v>
      </c>
      <c r="Y41" s="50">
        <f t="shared" si="7"/>
        <v>122.73700000000005</v>
      </c>
      <c r="Z41" s="50">
        <f t="shared" si="8"/>
        <v>123.36493294416171</v>
      </c>
      <c r="AA41" s="54">
        <v>15.492836268578705</v>
      </c>
    </row>
    <row r="42" spans="1:27" ht="12.75">
      <c r="A42" s="2">
        <v>39783</v>
      </c>
      <c r="B42" s="17">
        <v>0.642361111111111</v>
      </c>
      <c r="C42" s="17">
        <f t="shared" si="0"/>
        <v>0.6423611111094942</v>
      </c>
      <c r="D42" s="10">
        <v>0.8057111111111112</v>
      </c>
      <c r="E42" s="10">
        <v>-23.910241666666664</v>
      </c>
      <c r="F42" s="10">
        <v>0.8348694444444444</v>
      </c>
      <c r="G42" s="10">
        <v>-24.010697222222223</v>
      </c>
      <c r="H42" s="49">
        <f t="shared" si="1"/>
        <v>-23.990408571249173</v>
      </c>
      <c r="I42" s="50">
        <f t="shared" si="2"/>
        <v>6.027333333333544</v>
      </c>
      <c r="J42" s="50">
        <f t="shared" si="3"/>
        <v>24.7359748246674</v>
      </c>
      <c r="K42" s="54">
        <v>15.492836268578705</v>
      </c>
      <c r="L42" s="34"/>
      <c r="M42" s="26">
        <f t="shared" si="9"/>
        <v>25</v>
      </c>
      <c r="N42" s="27">
        <f t="shared" si="4"/>
        <v>14.027490895773614</v>
      </c>
      <c r="O42" s="28">
        <f t="shared" si="5"/>
        <v>6.541126429398758</v>
      </c>
      <c r="V42">
        <v>0.849063888888889</v>
      </c>
      <c r="W42">
        <v>-21.967338888888886</v>
      </c>
      <c r="X42" s="49">
        <f t="shared" si="6"/>
        <v>12.77364382698935</v>
      </c>
      <c r="Y42" s="50">
        <f t="shared" si="7"/>
        <v>122.60150000000024</v>
      </c>
      <c r="Z42" s="50">
        <f t="shared" si="8"/>
        <v>123.26513610453217</v>
      </c>
      <c r="AA42" s="54">
        <v>15.492836268578705</v>
      </c>
    </row>
    <row r="43" spans="1:27" ht="12.75">
      <c r="A43" s="2">
        <v>39783</v>
      </c>
      <c r="B43" s="17">
        <v>0.6430555555555556</v>
      </c>
      <c r="C43" s="17">
        <f t="shared" si="0"/>
        <v>0.6430555555562023</v>
      </c>
      <c r="D43" s="10">
        <v>0.8223666666666667</v>
      </c>
      <c r="E43" s="10">
        <v>-23.910105555555553</v>
      </c>
      <c r="F43" s="10">
        <v>0.8511944444444445</v>
      </c>
      <c r="G43" s="10">
        <v>-24.008411111111112</v>
      </c>
      <c r="H43" s="49">
        <f t="shared" si="1"/>
        <v>-23.71846454942626</v>
      </c>
      <c r="I43" s="50">
        <f t="shared" si="2"/>
        <v>5.898333333333525</v>
      </c>
      <c r="J43" s="50">
        <f t="shared" si="3"/>
        <v>24.44086530165214</v>
      </c>
      <c r="K43" s="54">
        <v>15.492836268578705</v>
      </c>
      <c r="L43" s="34"/>
      <c r="M43" s="26">
        <f t="shared" si="9"/>
        <v>26</v>
      </c>
      <c r="N43" s="27">
        <f t="shared" si="4"/>
        <v>13.911196043962986</v>
      </c>
      <c r="O43" s="28">
        <f t="shared" si="5"/>
        <v>6.784943656569237</v>
      </c>
      <c r="V43">
        <v>0.8657666666666667</v>
      </c>
      <c r="W43">
        <v>-21.967316666666665</v>
      </c>
      <c r="X43" s="49">
        <f t="shared" si="6"/>
        <v>13.113552753167637</v>
      </c>
      <c r="Y43" s="50">
        <f t="shared" si="7"/>
        <v>122.4656666666668</v>
      </c>
      <c r="Z43" s="50">
        <f t="shared" si="8"/>
        <v>123.1657613865203</v>
      </c>
      <c r="AA43" s="54">
        <v>15.492836268578705</v>
      </c>
    </row>
    <row r="44" spans="1:27" ht="12.75">
      <c r="A44" s="2">
        <v>39783</v>
      </c>
      <c r="B44" s="17">
        <v>0.64375</v>
      </c>
      <c r="C44" s="17">
        <f t="shared" si="0"/>
        <v>0.6437500000029104</v>
      </c>
      <c r="D44" s="10">
        <v>0.8390194444444444</v>
      </c>
      <c r="E44" s="10">
        <v>-23.909969444444442</v>
      </c>
      <c r="F44" s="10">
        <v>0.8675194444444445</v>
      </c>
      <c r="G44" s="10">
        <v>-24.006119444444444</v>
      </c>
      <c r="H44" s="49">
        <f t="shared" si="1"/>
        <v>-23.448805413201647</v>
      </c>
      <c r="I44" s="50">
        <f t="shared" si="2"/>
        <v>5.769000000000091</v>
      </c>
      <c r="J44" s="50">
        <f t="shared" si="3"/>
        <v>24.148040009619745</v>
      </c>
      <c r="K44" s="54">
        <v>15.492836268578705</v>
      </c>
      <c r="L44" s="34"/>
      <c r="M44" s="26">
        <f t="shared" si="9"/>
        <v>27</v>
      </c>
      <c r="N44" s="27">
        <f t="shared" si="4"/>
        <v>13.790663707076584</v>
      </c>
      <c r="O44" s="28">
        <f t="shared" si="5"/>
        <v>7.026694124174702</v>
      </c>
      <c r="V44">
        <v>0.8824666666666667</v>
      </c>
      <c r="W44">
        <v>-21.96729444444444</v>
      </c>
      <c r="X44" s="49">
        <f t="shared" si="6"/>
        <v>13.450958023060322</v>
      </c>
      <c r="Y44" s="50">
        <f t="shared" si="7"/>
        <v>122.32950000000017</v>
      </c>
      <c r="Z44" s="50">
        <f t="shared" si="8"/>
        <v>123.06679016691778</v>
      </c>
      <c r="AA44" s="54">
        <v>15.492836268578705</v>
      </c>
    </row>
    <row r="45" spans="1:27" ht="12.75">
      <c r="A45" s="2">
        <v>39783</v>
      </c>
      <c r="B45" s="17">
        <v>0.6444444444444445</v>
      </c>
      <c r="C45" s="17">
        <f t="shared" si="0"/>
        <v>0.6444444444423425</v>
      </c>
      <c r="D45" s="10">
        <v>0.855675</v>
      </c>
      <c r="E45" s="10">
        <v>-23.90983333333333</v>
      </c>
      <c r="F45" s="10">
        <v>0.8838444444444444</v>
      </c>
      <c r="G45" s="10">
        <v>-24.003825</v>
      </c>
      <c r="H45" s="49">
        <f t="shared" si="1"/>
        <v>-23.17686024775234</v>
      </c>
      <c r="I45" s="50">
        <f t="shared" si="2"/>
        <v>5.639500000000055</v>
      </c>
      <c r="J45" s="50">
        <f t="shared" si="3"/>
        <v>23.853109046701718</v>
      </c>
      <c r="K45" s="54">
        <v>15.492836268578705</v>
      </c>
      <c r="L45" s="34"/>
      <c r="M45" s="26">
        <f t="shared" si="9"/>
        <v>28</v>
      </c>
      <c r="N45" s="27">
        <f t="shared" si="4"/>
        <v>13.66593060043185</v>
      </c>
      <c r="O45" s="28">
        <f t="shared" si="5"/>
        <v>7.266304192680829</v>
      </c>
      <c r="V45">
        <v>0.8991694444444445</v>
      </c>
      <c r="W45">
        <v>-21.96727222222222</v>
      </c>
      <c r="X45" s="49">
        <f t="shared" si="6"/>
        <v>13.790858991642489</v>
      </c>
      <c r="Y45" s="50">
        <f t="shared" si="7"/>
        <v>122.19316666666671</v>
      </c>
      <c r="Z45" s="50">
        <f t="shared" si="8"/>
        <v>122.96893010738589</v>
      </c>
      <c r="AA45" s="54">
        <v>15.492836268578705</v>
      </c>
    </row>
    <row r="46" spans="1:27" ht="12.75">
      <c r="A46" s="2">
        <v>39783</v>
      </c>
      <c r="B46" s="17">
        <v>0.6451388888888888</v>
      </c>
      <c r="C46" s="17">
        <f t="shared" si="0"/>
        <v>0.6451388888890506</v>
      </c>
      <c r="D46" s="10">
        <v>0.8723277777777778</v>
      </c>
      <c r="E46" s="10">
        <v>-23.909694444444444</v>
      </c>
      <c r="F46" s="10">
        <v>0.9001666666666667</v>
      </c>
      <c r="G46" s="10">
        <v>-24.001525</v>
      </c>
      <c r="H46" s="49">
        <f t="shared" si="1"/>
        <v>-22.904915001606927</v>
      </c>
      <c r="I46" s="50">
        <f t="shared" si="2"/>
        <v>5.509833333333418</v>
      </c>
      <c r="J46" s="50">
        <f t="shared" si="3"/>
        <v>23.558297786384102</v>
      </c>
      <c r="K46" s="54">
        <v>15.492836268578705</v>
      </c>
      <c r="L46" s="34"/>
      <c r="M46" s="26">
        <f t="shared" si="9"/>
        <v>29</v>
      </c>
      <c r="N46" s="27">
        <f t="shared" si="4"/>
        <v>13.537034718941378</v>
      </c>
      <c r="O46" s="28">
        <f t="shared" si="5"/>
        <v>7.503700874539596</v>
      </c>
      <c r="V46">
        <v>0.9158722222222222</v>
      </c>
      <c r="W46">
        <v>-21.96725</v>
      </c>
      <c r="X46" s="49">
        <f t="shared" si="6"/>
        <v>14.133255554229928</v>
      </c>
      <c r="Y46" s="50">
        <f t="shared" si="7"/>
        <v>122.05650000000006</v>
      </c>
      <c r="Z46" s="50">
        <f t="shared" si="8"/>
        <v>122.8720395566509</v>
      </c>
      <c r="AA46" s="54">
        <v>15.492836268578705</v>
      </c>
    </row>
    <row r="47" spans="1:27" ht="12.75">
      <c r="A47" s="2">
        <v>39783</v>
      </c>
      <c r="B47" s="17">
        <v>0.6458333333333334</v>
      </c>
      <c r="C47" s="17">
        <f t="shared" si="0"/>
        <v>0.6458333333357587</v>
      </c>
      <c r="D47" s="10">
        <v>0.8889805555555556</v>
      </c>
      <c r="E47" s="10">
        <v>-23.909558333333333</v>
      </c>
      <c r="F47" s="10">
        <v>0.9164916666666667</v>
      </c>
      <c r="G47" s="10">
        <v>-23.999219444444446</v>
      </c>
      <c r="H47" s="49">
        <f t="shared" si="1"/>
        <v>-22.635254150182014</v>
      </c>
      <c r="I47" s="50">
        <f t="shared" si="2"/>
        <v>5.379666666666765</v>
      </c>
      <c r="J47" s="50">
        <f t="shared" si="3"/>
        <v>23.265759043877715</v>
      </c>
      <c r="K47" s="54">
        <v>15.492836268578705</v>
      </c>
      <c r="L47" s="34"/>
      <c r="M47" s="26">
        <f t="shared" si="9"/>
        <v>30</v>
      </c>
      <c r="N47" s="27">
        <f t="shared" si="4"/>
        <v>13.40401532553932</v>
      </c>
      <c r="O47" s="28">
        <f t="shared" si="5"/>
        <v>7.738811856421994</v>
      </c>
      <c r="V47">
        <v>0.9325749999999999</v>
      </c>
      <c r="W47">
        <v>-21.967227777777776</v>
      </c>
      <c r="X47" s="49">
        <f t="shared" si="6"/>
        <v>14.473148212736572</v>
      </c>
      <c r="Y47" s="50">
        <f t="shared" si="7"/>
        <v>121.9195000000002</v>
      </c>
      <c r="Z47" s="50">
        <f t="shared" si="8"/>
        <v>122.77555334608714</v>
      </c>
      <c r="AA47" s="54">
        <v>15.492836268578705</v>
      </c>
    </row>
    <row r="48" spans="1:27" ht="12.75">
      <c r="A48" s="2">
        <v>39783</v>
      </c>
      <c r="B48" s="17">
        <v>0.6465277777777778</v>
      </c>
      <c r="C48" s="17">
        <f t="shared" si="0"/>
        <v>0.6465277777751908</v>
      </c>
      <c r="D48" s="10">
        <v>0.9056361111111111</v>
      </c>
      <c r="E48" s="10">
        <v>-23.909422222222222</v>
      </c>
      <c r="F48" s="10">
        <v>0.9328138888888888</v>
      </c>
      <c r="G48" s="10">
        <v>-23.996908333333334</v>
      </c>
      <c r="H48" s="49">
        <f t="shared" si="1"/>
        <v>-22.361021793981386</v>
      </c>
      <c r="I48" s="50">
        <f t="shared" si="2"/>
        <v>5.249166666666696</v>
      </c>
      <c r="J48" s="50">
        <f t="shared" si="3"/>
        <v>22.968871247089076</v>
      </c>
      <c r="K48" s="54">
        <v>15.492836268578705</v>
      </c>
      <c r="L48" s="34"/>
      <c r="M48" s="26">
        <f t="shared" si="9"/>
        <v>31</v>
      </c>
      <c r="N48" s="27">
        <f t="shared" si="4"/>
        <v>13.266912939221488</v>
      </c>
      <c r="O48" s="28">
        <f t="shared" si="5"/>
        <v>7.971565521245373</v>
      </c>
      <c r="R48" s="135" t="s">
        <v>908</v>
      </c>
      <c r="S48" s="136"/>
      <c r="T48" s="136"/>
      <c r="U48" s="137"/>
      <c r="V48">
        <v>0.9492777777777778</v>
      </c>
      <c r="W48">
        <v>-21.967205555555555</v>
      </c>
      <c r="X48" s="49">
        <f t="shared" si="6"/>
        <v>14.815536277618133</v>
      </c>
      <c r="Y48" s="50">
        <f t="shared" si="7"/>
        <v>121.78216666666671</v>
      </c>
      <c r="Z48" s="50">
        <f t="shared" si="8"/>
        <v>122.68005637927139</v>
      </c>
      <c r="AA48" s="54">
        <v>15.492836268578705</v>
      </c>
    </row>
    <row r="49" spans="1:27" ht="12.75">
      <c r="A49" s="2">
        <v>39783</v>
      </c>
      <c r="B49" s="17">
        <v>0.6472222222222223</v>
      </c>
      <c r="C49" s="17">
        <f t="shared" si="0"/>
        <v>0.6472222222218988</v>
      </c>
      <c r="D49" s="10">
        <v>0.9222888888888888</v>
      </c>
      <c r="E49" s="10">
        <v>-23.90928611111111</v>
      </c>
      <c r="F49" s="10">
        <v>0.9491361111111112</v>
      </c>
      <c r="G49" s="10">
        <v>-23.994594444444445</v>
      </c>
      <c r="H49" s="49">
        <f t="shared" si="1"/>
        <v>-22.089074330672574</v>
      </c>
      <c r="I49" s="50">
        <f t="shared" si="2"/>
        <v>5.118500000000026</v>
      </c>
      <c r="J49" s="50">
        <f t="shared" si="3"/>
        <v>22.67435218558577</v>
      </c>
      <c r="K49" s="54">
        <v>15.492836268578705</v>
      </c>
      <c r="L49" s="34"/>
      <c r="M49" s="26">
        <f t="shared" si="9"/>
        <v>32</v>
      </c>
      <c r="N49" s="27">
        <f t="shared" si="4"/>
        <v>13.125769322702897</v>
      </c>
      <c r="O49" s="28">
        <f t="shared" si="5"/>
        <v>8.201890969988693</v>
      </c>
      <c r="R49" s="138" t="s">
        <v>902</v>
      </c>
      <c r="S49" s="139"/>
      <c r="T49" s="140" t="s">
        <v>903</v>
      </c>
      <c r="U49" s="141"/>
      <c r="V49">
        <v>0.9659805555555555</v>
      </c>
      <c r="W49">
        <v>-21.96718333333333</v>
      </c>
      <c r="X49" s="49">
        <f t="shared" si="6"/>
        <v>15.157919963272986</v>
      </c>
      <c r="Y49" s="50">
        <f t="shared" si="7"/>
        <v>121.64466666666684</v>
      </c>
      <c r="Z49" s="50">
        <f t="shared" si="8"/>
        <v>122.58542925673294</v>
      </c>
      <c r="AA49" s="54">
        <v>15.492836268578705</v>
      </c>
    </row>
    <row r="50" spans="1:27" ht="12.75">
      <c r="A50" s="2">
        <v>39783</v>
      </c>
      <c r="B50" s="17">
        <v>0.6479166666666667</v>
      </c>
      <c r="C50" s="17">
        <f t="shared" si="0"/>
        <v>0.6479166666686069</v>
      </c>
      <c r="D50" s="10">
        <v>0.9389444444444445</v>
      </c>
      <c r="E50" s="10">
        <v>-23.90915</v>
      </c>
      <c r="F50" s="10">
        <v>0.9654611111111111</v>
      </c>
      <c r="G50" s="10">
        <v>-23.992272222222223</v>
      </c>
      <c r="H50" s="49">
        <f t="shared" si="1"/>
        <v>-21.817126294372184</v>
      </c>
      <c r="I50" s="50">
        <f t="shared" si="2"/>
        <v>4.987333333333339</v>
      </c>
      <c r="J50" s="50">
        <f t="shared" si="3"/>
        <v>22.379912723743224</v>
      </c>
      <c r="K50" s="54">
        <v>15.492836268578705</v>
      </c>
      <c r="L50" s="34"/>
      <c r="M50" s="26">
        <f t="shared" si="9"/>
        <v>33</v>
      </c>
      <c r="N50" s="27">
        <f t="shared" si="4"/>
        <v>12.980627469696431</v>
      </c>
      <c r="O50" s="28">
        <f t="shared" si="5"/>
        <v>8.429718043289052</v>
      </c>
      <c r="R50" s="64" t="s">
        <v>920</v>
      </c>
      <c r="S50" s="65" t="s">
        <v>921</v>
      </c>
      <c r="T50" s="65" t="s">
        <v>920</v>
      </c>
      <c r="U50" s="66" t="s">
        <v>921</v>
      </c>
      <c r="V50">
        <v>0.9826833333333334</v>
      </c>
      <c r="W50">
        <v>-21.96716111111111</v>
      </c>
      <c r="X50" s="49">
        <f t="shared" si="6"/>
        <v>15.497799528583116</v>
      </c>
      <c r="Y50" s="50">
        <f t="shared" si="7"/>
        <v>121.50666666666673</v>
      </c>
      <c r="Z50" s="50">
        <f t="shared" si="8"/>
        <v>122.49102756803296</v>
      </c>
      <c r="AA50" s="54">
        <v>15.492836268578705</v>
      </c>
    </row>
    <row r="51" spans="1:27" ht="12.75">
      <c r="A51" s="2">
        <v>39783</v>
      </c>
      <c r="B51" s="17">
        <v>0.6486111111111111</v>
      </c>
      <c r="C51" s="17">
        <f t="shared" si="0"/>
        <v>0.648611111108039</v>
      </c>
      <c r="D51" s="10">
        <v>0.9555972222222222</v>
      </c>
      <c r="E51" s="10">
        <v>-23.909013888888886</v>
      </c>
      <c r="F51" s="10">
        <v>0.9817833333333333</v>
      </c>
      <c r="G51" s="10">
        <v>-23.989947222222224</v>
      </c>
      <c r="H51" s="49">
        <f t="shared" si="1"/>
        <v>-21.54517768508527</v>
      </c>
      <c r="I51" s="50">
        <f t="shared" si="2"/>
        <v>4.8560000000002645</v>
      </c>
      <c r="J51" s="50">
        <f t="shared" si="3"/>
        <v>22.085638262950404</v>
      </c>
      <c r="K51" s="54">
        <v>15.492836268578705</v>
      </c>
      <c r="L51" s="34"/>
      <c r="M51" s="26">
        <f t="shared" si="9"/>
        <v>34</v>
      </c>
      <c r="N51" s="27">
        <f t="shared" si="4"/>
        <v>12.831531591816532</v>
      </c>
      <c r="O51" s="28">
        <f t="shared" si="5"/>
        <v>8.654977342812913</v>
      </c>
      <c r="R51" s="59">
        <v>0</v>
      </c>
      <c r="S51" s="34">
        <v>0</v>
      </c>
      <c r="T51" s="34">
        <v>0</v>
      </c>
      <c r="U51" s="60">
        <v>0</v>
      </c>
      <c r="V51">
        <v>0.9993833333333333</v>
      </c>
      <c r="W51">
        <v>-21.967138888888886</v>
      </c>
      <c r="X51" s="49">
        <f t="shared" si="6"/>
        <v>15.837674584296924</v>
      </c>
      <c r="Y51" s="50">
        <f t="shared" si="7"/>
        <v>121.36850000000024</v>
      </c>
      <c r="Z51" s="50">
        <f t="shared" si="8"/>
        <v>122.3974866101757</v>
      </c>
      <c r="AA51" s="54">
        <v>15.492836268578705</v>
      </c>
    </row>
    <row r="52" spans="1:27" ht="12.75">
      <c r="A52" s="2">
        <v>39783</v>
      </c>
      <c r="B52" s="17">
        <v>0.6493055555555556</v>
      </c>
      <c r="C52" s="17">
        <f t="shared" si="0"/>
        <v>0.6493055555547471</v>
      </c>
      <c r="D52" s="10">
        <v>0.9722527777777777</v>
      </c>
      <c r="E52" s="10">
        <v>-23.908875</v>
      </c>
      <c r="F52" s="10">
        <v>0.9981055555555555</v>
      </c>
      <c r="G52" s="10">
        <v>-23.987619444444444</v>
      </c>
      <c r="H52" s="49">
        <f t="shared" si="1"/>
        <v>-21.27094348206941</v>
      </c>
      <c r="I52" s="50">
        <f t="shared" si="2"/>
        <v>4.724666666666764</v>
      </c>
      <c r="J52" s="50">
        <f t="shared" si="3"/>
        <v>21.7893439949096</v>
      </c>
      <c r="K52" s="54">
        <v>15.492836268578705</v>
      </c>
      <c r="L52" s="34"/>
      <c r="M52" s="26">
        <f t="shared" si="9"/>
        <v>35</v>
      </c>
      <c r="N52" s="27">
        <f t="shared" si="4"/>
        <v>12.678527105111929</v>
      </c>
      <c r="O52" s="28">
        <f t="shared" si="5"/>
        <v>8.877600252395501</v>
      </c>
      <c r="R52" s="61">
        <f>$N$12*COS(RADIANS(E5+90))</f>
        <v>-15.37579437521793</v>
      </c>
      <c r="S52" s="62">
        <f>$N$12*SIN(RADIANS(E5+90))</f>
        <v>1.7725075817629723</v>
      </c>
      <c r="T52" s="62">
        <f>$N$12*COS(RADIANS(F5+90))</f>
        <v>10.396383057329986</v>
      </c>
      <c r="U52" s="63">
        <f>$N$12*SIN(RADIANS(F5+90))</f>
        <v>-11.466126421841537</v>
      </c>
      <c r="V52">
        <v>1.016086111111111</v>
      </c>
      <c r="W52">
        <v>-21.967116666666666</v>
      </c>
      <c r="X52" s="49">
        <f t="shared" si="6"/>
        <v>16.180044656159495</v>
      </c>
      <c r="Y52" s="50">
        <f t="shared" si="7"/>
        <v>121.23016666666672</v>
      </c>
      <c r="Z52" s="50">
        <f t="shared" si="8"/>
        <v>122.30513952857054</v>
      </c>
      <c r="AA52" s="54">
        <v>15.492836268578705</v>
      </c>
    </row>
    <row r="53" spans="1:27" ht="12.75">
      <c r="A53" s="2">
        <v>39783</v>
      </c>
      <c r="B53" s="17">
        <v>0.65</v>
      </c>
      <c r="C53" s="17">
        <f t="shared" si="0"/>
        <v>0.6500000000014552</v>
      </c>
      <c r="D53" s="10">
        <v>0.9889055555555555</v>
      </c>
      <c r="E53" s="10">
        <v>-23.908738888888887</v>
      </c>
      <c r="F53" s="10">
        <v>1.0144277777777777</v>
      </c>
      <c r="G53" s="10">
        <v>-23.985283333333335</v>
      </c>
      <c r="H53" s="49">
        <f t="shared" si="1"/>
        <v>-20.998993718568038</v>
      </c>
      <c r="I53" s="50">
        <f t="shared" si="2"/>
        <v>4.592666666666858</v>
      </c>
      <c r="J53" s="50">
        <f t="shared" si="3"/>
        <v>21.49535587757441</v>
      </c>
      <c r="K53" s="54">
        <v>15.492836268578705</v>
      </c>
      <c r="L53" s="34"/>
      <c r="M53" s="26">
        <f t="shared" si="9"/>
        <v>36</v>
      </c>
      <c r="N53" s="27">
        <f t="shared" si="4"/>
        <v>12.52166061623146</v>
      </c>
      <c r="O53" s="28">
        <f t="shared" si="5"/>
        <v>9.097518958941968</v>
      </c>
      <c r="V53">
        <v>1.0327888888888888</v>
      </c>
      <c r="W53">
        <v>-21.96709444444444</v>
      </c>
      <c r="X53" s="49">
        <f t="shared" si="6"/>
        <v>16.522410015717828</v>
      </c>
      <c r="Y53" s="50">
        <f t="shared" si="7"/>
        <v>121.09133333333361</v>
      </c>
      <c r="Z53" s="50">
        <f t="shared" si="8"/>
        <v>122.21334232059937</v>
      </c>
      <c r="AA53" s="54">
        <v>15.492836268578705</v>
      </c>
    </row>
    <row r="54" spans="1:27" ht="12.75">
      <c r="A54" s="2">
        <v>39783</v>
      </c>
      <c r="B54" s="17">
        <v>0.6506944444444445</v>
      </c>
      <c r="C54" s="17">
        <f t="shared" si="0"/>
        <v>0.6506944444408873</v>
      </c>
      <c r="D54" s="10">
        <v>1.0055611111111111</v>
      </c>
      <c r="E54" s="10">
        <v>-23.908602777777777</v>
      </c>
      <c r="F54" s="10">
        <v>1.0307499999999998</v>
      </c>
      <c r="G54" s="10">
        <v>-23.982941666666665</v>
      </c>
      <c r="H54" s="49">
        <f t="shared" si="1"/>
        <v>-20.724757899308116</v>
      </c>
      <c r="I54" s="50">
        <f t="shared" si="2"/>
        <v>4.460333333333324</v>
      </c>
      <c r="J54" s="50">
        <f t="shared" si="3"/>
        <v>21.19929629561742</v>
      </c>
      <c r="K54" s="54">
        <v>15.492836268578705</v>
      </c>
      <c r="L54" s="34"/>
      <c r="M54" s="26">
        <f t="shared" si="9"/>
        <v>37</v>
      </c>
      <c r="N54" s="27">
        <f t="shared" si="4"/>
        <v>12.360979908227234</v>
      </c>
      <c r="O54" s="28">
        <f t="shared" si="5"/>
        <v>9.314666473083896</v>
      </c>
      <c r="V54">
        <v>1.0494916666666667</v>
      </c>
      <c r="W54">
        <v>-21.96707222222222</v>
      </c>
      <c r="X54" s="49">
        <f t="shared" si="6"/>
        <v>16.86477057960543</v>
      </c>
      <c r="Y54" s="50">
        <f t="shared" si="7"/>
        <v>120.95216666666666</v>
      </c>
      <c r="Z54" s="50">
        <f t="shared" si="8"/>
        <v>122.12226295014285</v>
      </c>
      <c r="AA54" s="54">
        <v>15.492836268578705</v>
      </c>
    </row>
    <row r="55" spans="1:27" ht="12.75">
      <c r="A55" s="2">
        <v>39783</v>
      </c>
      <c r="B55" s="17">
        <v>0.6513888888888889</v>
      </c>
      <c r="C55" s="17">
        <f t="shared" si="0"/>
        <v>0.6513888888875954</v>
      </c>
      <c r="D55" s="10">
        <v>1.0222138888888888</v>
      </c>
      <c r="E55" s="10">
        <v>-23.908466666666666</v>
      </c>
      <c r="F55" s="10">
        <v>1.0470722222222224</v>
      </c>
      <c r="G55" s="10">
        <v>-23.98059722222222</v>
      </c>
      <c r="H55" s="49">
        <f t="shared" si="1"/>
        <v>-20.45280698745915</v>
      </c>
      <c r="I55" s="50">
        <f t="shared" si="2"/>
        <v>4.327833333333189</v>
      </c>
      <c r="J55" s="50">
        <f t="shared" si="3"/>
        <v>20.9056799704618</v>
      </c>
      <c r="K55" s="54">
        <v>15.492836268578705</v>
      </c>
      <c r="L55" s="34"/>
      <c r="M55" s="26">
        <f t="shared" si="9"/>
        <v>38</v>
      </c>
      <c r="N55" s="27">
        <f t="shared" si="4"/>
        <v>12.19653392599946</v>
      </c>
      <c r="O55" s="28">
        <f t="shared" si="5"/>
        <v>9.528976649584923</v>
      </c>
      <c r="V55">
        <v>1.0661944444444444</v>
      </c>
      <c r="W55">
        <v>-21.967049999999997</v>
      </c>
      <c r="X55" s="49">
        <f t="shared" si="6"/>
        <v>17.20712626445519</v>
      </c>
      <c r="Y55" s="50">
        <f t="shared" si="7"/>
        <v>120.81283333333332</v>
      </c>
      <c r="Z55" s="50">
        <f t="shared" si="8"/>
        <v>122.0320691142647</v>
      </c>
      <c r="AA55" s="54">
        <v>15.492836268578705</v>
      </c>
    </row>
    <row r="56" spans="1:27" ht="12.75">
      <c r="A56" s="2">
        <v>39783</v>
      </c>
      <c r="B56" s="17">
        <v>0.6520833333333333</v>
      </c>
      <c r="C56" s="17">
        <f t="shared" si="0"/>
        <v>0.6520833333343035</v>
      </c>
      <c r="D56" s="10">
        <v>1.0388694444444446</v>
      </c>
      <c r="E56" s="10">
        <v>-23.908330555555555</v>
      </c>
      <c r="F56" s="10">
        <v>1.0633944444444445</v>
      </c>
      <c r="G56" s="10">
        <v>-23.97824722222222</v>
      </c>
      <c r="H56" s="49">
        <f t="shared" si="1"/>
        <v>-20.178570015046454</v>
      </c>
      <c r="I56" s="50">
        <f t="shared" si="2"/>
        <v>4.194999999999851</v>
      </c>
      <c r="J56" s="50">
        <f t="shared" si="3"/>
        <v>20.610014867828955</v>
      </c>
      <c r="K56" s="54">
        <v>15.492836268578705</v>
      </c>
      <c r="L56" s="34"/>
      <c r="M56" s="26">
        <f t="shared" si="9"/>
        <v>39</v>
      </c>
      <c r="N56" s="27">
        <f t="shared" si="4"/>
        <v>12.028372761387354</v>
      </c>
      <c r="O56" s="28">
        <f t="shared" si="5"/>
        <v>9.740384207489216</v>
      </c>
      <c r="V56">
        <v>1.0828972222222222</v>
      </c>
      <c r="W56">
        <v>-21.967025</v>
      </c>
      <c r="X56" s="49">
        <f t="shared" si="6"/>
        <v>17.54947698690258</v>
      </c>
      <c r="Y56" s="50">
        <f t="shared" si="7"/>
        <v>120.67333333333316</v>
      </c>
      <c r="Z56" s="50">
        <f t="shared" si="8"/>
        <v>121.94276329611183</v>
      </c>
      <c r="AA56" s="54">
        <v>15.492836268578705</v>
      </c>
    </row>
    <row r="57" spans="1:27" ht="12.75">
      <c r="A57" s="2">
        <v>39783</v>
      </c>
      <c r="B57" s="17">
        <v>0.6527777777777778</v>
      </c>
      <c r="C57" s="17">
        <f t="shared" si="0"/>
        <v>0.6527777777810115</v>
      </c>
      <c r="D57" s="10">
        <v>1.0555222222222223</v>
      </c>
      <c r="E57" s="10">
        <v>-23.908191666666664</v>
      </c>
      <c r="F57" s="10">
        <v>1.0797166666666667</v>
      </c>
      <c r="G57" s="10">
        <v>-23.975894444444442</v>
      </c>
      <c r="H57" s="49">
        <f t="shared" si="1"/>
        <v>-19.906618382706245</v>
      </c>
      <c r="I57" s="50">
        <f t="shared" si="2"/>
        <v>4.062166666666727</v>
      </c>
      <c r="J57" s="50">
        <f t="shared" si="3"/>
        <v>20.316856387307475</v>
      </c>
      <c r="K57" s="54">
        <v>15.492836268578705</v>
      </c>
      <c r="L57" s="34"/>
      <c r="M57" s="26">
        <f t="shared" si="9"/>
        <v>40</v>
      </c>
      <c r="N57" s="27">
        <f t="shared" si="4"/>
        <v>11.856547637910662</v>
      </c>
      <c r="O57" s="28">
        <f t="shared" si="5"/>
        <v>9.948824750006686</v>
      </c>
      <c r="V57">
        <v>1.0996</v>
      </c>
      <c r="W57">
        <v>-21.967002777777775</v>
      </c>
      <c r="X57" s="49">
        <f t="shared" si="6"/>
        <v>17.891822663582357</v>
      </c>
      <c r="Y57" s="50">
        <f t="shared" si="7"/>
        <v>120.53350000000002</v>
      </c>
      <c r="Z57" s="50">
        <f t="shared" si="8"/>
        <v>121.85418310618262</v>
      </c>
      <c r="AA57" s="54">
        <v>15.492836268578705</v>
      </c>
    </row>
    <row r="58" spans="1:27" ht="12.75">
      <c r="A58" s="2">
        <v>39783</v>
      </c>
      <c r="B58" s="17">
        <v>0.6534722222222222</v>
      </c>
      <c r="C58" s="17">
        <f t="shared" si="0"/>
        <v>0.6534722222204437</v>
      </c>
      <c r="D58" s="10">
        <v>1.0721777777777777</v>
      </c>
      <c r="E58" s="10">
        <v>-23.908055555555553</v>
      </c>
      <c r="F58" s="10">
        <v>1.0960388888888888</v>
      </c>
      <c r="G58" s="10">
        <v>-23.973533333333332</v>
      </c>
      <c r="H58" s="49">
        <f t="shared" si="1"/>
        <v>-19.63238025126314</v>
      </c>
      <c r="I58" s="50">
        <f t="shared" si="2"/>
        <v>3.9286666666667713</v>
      </c>
      <c r="J58" s="50">
        <f t="shared" si="3"/>
        <v>20.02160773034887</v>
      </c>
      <c r="K58" s="54">
        <v>15.492836268578705</v>
      </c>
      <c r="L58" s="34"/>
      <c r="M58" s="26">
        <f t="shared" si="9"/>
        <v>41</v>
      </c>
      <c r="N58" s="27">
        <f t="shared" si="4"/>
        <v>11.68111089516651</v>
      </c>
      <c r="O58" s="28">
        <f t="shared" si="5"/>
        <v>10.154234784128878</v>
      </c>
      <c r="V58">
        <v>1.1163027777777779</v>
      </c>
      <c r="W58">
        <v>-21.966980555555555</v>
      </c>
      <c r="X58" s="49">
        <f t="shared" si="6"/>
        <v>18.234163211130586</v>
      </c>
      <c r="Y58" s="50">
        <f t="shared" si="7"/>
        <v>120.39316666666664</v>
      </c>
      <c r="Z58" s="50">
        <f t="shared" si="8"/>
        <v>121.7661664340219</v>
      </c>
      <c r="AA58" s="54">
        <v>15.492836268578705</v>
      </c>
    </row>
    <row r="59" spans="1:27" ht="12.75">
      <c r="A59" s="2">
        <v>39783</v>
      </c>
      <c r="B59" s="17">
        <v>0.6541666666666667</v>
      </c>
      <c r="C59" s="17">
        <f t="shared" si="0"/>
        <v>0.6541666666671517</v>
      </c>
      <c r="D59" s="10">
        <v>1.0888305555555555</v>
      </c>
      <c r="E59" s="10">
        <v>-23.907919444444442</v>
      </c>
      <c r="F59" s="10">
        <v>1.1123583333333333</v>
      </c>
      <c r="G59" s="10">
        <v>-23.971169444444442</v>
      </c>
      <c r="H59" s="49">
        <f t="shared" si="1"/>
        <v>-19.35814154205657</v>
      </c>
      <c r="I59" s="50">
        <f t="shared" si="2"/>
        <v>3.7950000000000017</v>
      </c>
      <c r="J59" s="50">
        <f t="shared" si="3"/>
        <v>19.72662335429701</v>
      </c>
      <c r="K59" s="54">
        <v>15.492836268578705</v>
      </c>
      <c r="L59" s="34"/>
      <c r="M59" s="26">
        <f t="shared" si="9"/>
        <v>42</v>
      </c>
      <c r="N59" s="27">
        <f t="shared" si="4"/>
        <v>11.502115972886225</v>
      </c>
      <c r="O59" s="28">
        <f t="shared" si="5"/>
        <v>10.356551739969541</v>
      </c>
      <c r="V59">
        <v>1.1330027777777778</v>
      </c>
      <c r="W59">
        <v>-21.96695833333333</v>
      </c>
      <c r="X59" s="49">
        <f t="shared" si="6"/>
        <v>18.576498563670263</v>
      </c>
      <c r="Y59" s="50">
        <f t="shared" si="7"/>
        <v>120.25266666666667</v>
      </c>
      <c r="Z59" s="50">
        <f t="shared" si="8"/>
        <v>121.67904560494583</v>
      </c>
      <c r="AA59" s="54">
        <v>15.492836268578705</v>
      </c>
    </row>
    <row r="60" spans="1:27" ht="12.75">
      <c r="A60" s="2">
        <v>39783</v>
      </c>
      <c r="B60" s="17">
        <v>0.6548611111111111</v>
      </c>
      <c r="C60" s="17">
        <f t="shared" si="0"/>
        <v>0.6548611111138598</v>
      </c>
      <c r="D60" s="10">
        <v>1.1054861111111112</v>
      </c>
      <c r="E60" s="10">
        <v>-23.90778333333333</v>
      </c>
      <c r="F60" s="10">
        <v>1.1286805555555557</v>
      </c>
      <c r="G60" s="10">
        <v>-23.968799999999998</v>
      </c>
      <c r="H60" s="49">
        <f t="shared" si="1"/>
        <v>-19.08390225509118</v>
      </c>
      <c r="I60" s="50">
        <f t="shared" si="2"/>
        <v>3.66100000000003</v>
      </c>
      <c r="J60" s="50">
        <f t="shared" si="3"/>
        <v>19.43188735768799</v>
      </c>
      <c r="K60" s="54">
        <v>15.492836268578705</v>
      </c>
      <c r="L60" s="34"/>
      <c r="M60" s="26">
        <f t="shared" si="9"/>
        <v>43</v>
      </c>
      <c r="N60" s="27">
        <f t="shared" si="4"/>
        <v>11.3196173946571</v>
      </c>
      <c r="O60" s="28">
        <f t="shared" si="5"/>
        <v>10.55571398982404</v>
      </c>
      <c r="V60">
        <v>1.1497055555555555</v>
      </c>
      <c r="W60">
        <v>-21.96693611111111</v>
      </c>
      <c r="X60" s="49">
        <f t="shared" si="6"/>
        <v>18.9188286034487</v>
      </c>
      <c r="Y60" s="50">
        <f t="shared" si="7"/>
        <v>120.11183333333328</v>
      </c>
      <c r="Z60" s="50">
        <f t="shared" si="8"/>
        <v>121.59265842320045</v>
      </c>
      <c r="AA60" s="54">
        <v>15.492836268578705</v>
      </c>
    </row>
    <row r="61" spans="1:27" ht="12.75">
      <c r="A61" s="2">
        <v>39783</v>
      </c>
      <c r="B61" s="17">
        <v>0.6555555555555556</v>
      </c>
      <c r="C61" s="17">
        <f t="shared" si="0"/>
        <v>0.6555555555532919</v>
      </c>
      <c r="D61" s="10">
        <v>1.122138888888889</v>
      </c>
      <c r="E61" s="10">
        <v>-23.90764722222222</v>
      </c>
      <c r="F61" s="10">
        <v>1.145</v>
      </c>
      <c r="G61" s="10">
        <v>-23.966425</v>
      </c>
      <c r="H61" s="49">
        <f t="shared" si="1"/>
        <v>-18.80966239037143</v>
      </c>
      <c r="I61" s="50">
        <f t="shared" si="2"/>
        <v>3.5266666666668556</v>
      </c>
      <c r="J61" s="50">
        <f t="shared" si="3"/>
        <v>19.137418243261877</v>
      </c>
      <c r="K61" s="54">
        <v>15.492836268578705</v>
      </c>
      <c r="L61" s="34"/>
      <c r="M61" s="26">
        <f t="shared" si="9"/>
        <v>44</v>
      </c>
      <c r="N61" s="27">
        <f t="shared" si="4"/>
        <v>11.133670751313968</v>
      </c>
      <c r="O61" s="28">
        <f t="shared" si="5"/>
        <v>10.75166086694174</v>
      </c>
      <c r="V61">
        <v>1.1664083333333333</v>
      </c>
      <c r="W61">
        <v>-21.966913888888886</v>
      </c>
      <c r="X61" s="49">
        <f t="shared" si="6"/>
        <v>19.263652783496006</v>
      </c>
      <c r="Y61" s="50">
        <f t="shared" si="7"/>
        <v>119.9706666666669</v>
      </c>
      <c r="Z61" s="50">
        <f t="shared" si="8"/>
        <v>121.50740380325634</v>
      </c>
      <c r="AA61" s="54">
        <v>15.492836268578705</v>
      </c>
    </row>
    <row r="62" spans="1:27" ht="12.75">
      <c r="A62" s="2">
        <v>39783</v>
      </c>
      <c r="B62" s="17">
        <v>0.65625</v>
      </c>
      <c r="C62" s="17">
        <f t="shared" si="0"/>
        <v>0.65625</v>
      </c>
      <c r="D62" s="10">
        <v>1.1387944444444444</v>
      </c>
      <c r="E62" s="10">
        <v>-23.907508333333332</v>
      </c>
      <c r="F62" s="10">
        <v>1.1613194444444443</v>
      </c>
      <c r="G62" s="10">
        <v>-23.96404722222222</v>
      </c>
      <c r="H62" s="49">
        <f t="shared" si="1"/>
        <v>-18.533136844119092</v>
      </c>
      <c r="I62" s="50">
        <f t="shared" si="2"/>
        <v>3.392333333333255</v>
      </c>
      <c r="J62" s="50">
        <f t="shared" si="3"/>
        <v>18.841047920094265</v>
      </c>
      <c r="K62" s="54">
        <v>15.486826715973411</v>
      </c>
      <c r="L62" s="34"/>
      <c r="M62" s="26">
        <f t="shared" si="9"/>
        <v>45</v>
      </c>
      <c r="N62" s="27">
        <f t="shared" si="4"/>
        <v>10.944332684005694</v>
      </c>
      <c r="O62" s="28">
        <f t="shared" si="5"/>
        <v>10.944332684005694</v>
      </c>
      <c r="V62">
        <v>1.1831111111111112</v>
      </c>
      <c r="W62">
        <v>-21.966891666666665</v>
      </c>
      <c r="X62" s="49">
        <f t="shared" si="6"/>
        <v>19.608471473516076</v>
      </c>
      <c r="Y62" s="50">
        <f t="shared" si="7"/>
        <v>119.82933333333328</v>
      </c>
      <c r="Z62" s="50">
        <f t="shared" si="8"/>
        <v>121.42306733334813</v>
      </c>
      <c r="AA62" s="54">
        <v>15.486826715973411</v>
      </c>
    </row>
    <row r="63" spans="1:27" ht="12.75">
      <c r="A63" s="2">
        <v>39783</v>
      </c>
      <c r="B63" s="17">
        <v>0.6569444444444444</v>
      </c>
      <c r="C63" s="17">
        <f t="shared" si="0"/>
        <v>0.6569444444467081</v>
      </c>
      <c r="D63" s="10">
        <v>1.155447222222222</v>
      </c>
      <c r="E63" s="10">
        <v>-23.90737222222222</v>
      </c>
      <c r="F63" s="10">
        <v>1.1776416666666667</v>
      </c>
      <c r="G63" s="10">
        <v>-23.96166111111111</v>
      </c>
      <c r="H63" s="49">
        <f t="shared" si="1"/>
        <v>-18.261181320147777</v>
      </c>
      <c r="I63" s="50">
        <f t="shared" si="2"/>
        <v>3.25733333333325</v>
      </c>
      <c r="J63" s="50">
        <f t="shared" si="3"/>
        <v>18.549419496355082</v>
      </c>
      <c r="K63" s="54">
        <v>15.486826715973411</v>
      </c>
      <c r="L63" s="34"/>
      <c r="M63" s="26">
        <f t="shared" si="9"/>
        <v>46</v>
      </c>
      <c r="N63" s="27">
        <f t="shared" si="4"/>
        <v>10.75166086694174</v>
      </c>
      <c r="O63" s="28">
        <f t="shared" si="5"/>
        <v>11.133670751313966</v>
      </c>
      <c r="V63">
        <v>1.199813888888889</v>
      </c>
      <c r="W63">
        <v>-21.96686944444444</v>
      </c>
      <c r="X63" s="49">
        <f t="shared" si="6"/>
        <v>19.950785097733107</v>
      </c>
      <c r="Y63" s="50">
        <f t="shared" si="7"/>
        <v>119.68750000000007</v>
      </c>
      <c r="Z63" s="50">
        <f t="shared" si="8"/>
        <v>121.33891165766218</v>
      </c>
      <c r="AA63" s="54">
        <v>15.486826715973411</v>
      </c>
    </row>
    <row r="64" spans="1:27" ht="12.75">
      <c r="A64" s="2">
        <v>39783</v>
      </c>
      <c r="B64" s="17">
        <v>0.6576388888888889</v>
      </c>
      <c r="C64" s="17">
        <f t="shared" si="0"/>
        <v>0.6576388888861402</v>
      </c>
      <c r="D64" s="10">
        <v>1.172102777777778</v>
      </c>
      <c r="E64" s="10">
        <v>-23.90723611111111</v>
      </c>
      <c r="F64" s="10">
        <v>1.193961111111111</v>
      </c>
      <c r="G64" s="10">
        <v>-23.95927222222222</v>
      </c>
      <c r="H64" s="49">
        <f t="shared" si="1"/>
        <v>-17.98465420934431</v>
      </c>
      <c r="I64" s="50">
        <f t="shared" si="2"/>
        <v>3.1221666666666437</v>
      </c>
      <c r="J64" s="50">
        <f t="shared" si="3"/>
        <v>18.253649271423242</v>
      </c>
      <c r="K64" s="54">
        <v>15.486826715973411</v>
      </c>
      <c r="L64" s="34"/>
      <c r="M64" s="26">
        <f t="shared" si="9"/>
        <v>47</v>
      </c>
      <c r="N64" s="27">
        <f t="shared" si="4"/>
        <v>10.55571398982404</v>
      </c>
      <c r="O64" s="28">
        <f t="shared" si="5"/>
        <v>11.3196173946571</v>
      </c>
      <c r="V64">
        <v>1.2165166666666667</v>
      </c>
      <c r="W64">
        <v>-21.96684722222222</v>
      </c>
      <c r="X64" s="49">
        <f t="shared" si="6"/>
        <v>20.295592569989655</v>
      </c>
      <c r="Y64" s="50">
        <f t="shared" si="7"/>
        <v>119.54550000000005</v>
      </c>
      <c r="Z64" s="50">
        <f t="shared" si="8"/>
        <v>121.25608293202049</v>
      </c>
      <c r="AA64" s="54">
        <v>15.486826715973411</v>
      </c>
    </row>
    <row r="65" spans="1:27" ht="12.75">
      <c r="A65" s="2">
        <v>39783</v>
      </c>
      <c r="B65" s="17">
        <v>0.6583333333333333</v>
      </c>
      <c r="C65" s="17">
        <f t="shared" si="0"/>
        <v>0.6583333333328483</v>
      </c>
      <c r="D65" s="10">
        <v>1.1887555555555556</v>
      </c>
      <c r="E65" s="10">
        <v>-23.9071</v>
      </c>
      <c r="F65" s="10">
        <v>1.2102805555555556</v>
      </c>
      <c r="G65" s="10">
        <v>-23.956877777777777</v>
      </c>
      <c r="H65" s="49">
        <f t="shared" si="1"/>
        <v>-17.710412025351577</v>
      </c>
      <c r="I65" s="50">
        <f t="shared" si="2"/>
        <v>2.986666666666622</v>
      </c>
      <c r="J65" s="50">
        <f t="shared" si="3"/>
        <v>17.96048083670076</v>
      </c>
      <c r="K65" s="54">
        <v>15.486826715973411</v>
      </c>
      <c r="L65" s="34"/>
      <c r="M65" s="26">
        <f t="shared" si="9"/>
        <v>48</v>
      </c>
      <c r="N65" s="27">
        <f t="shared" si="4"/>
        <v>10.356551739969541</v>
      </c>
      <c r="O65" s="28">
        <f t="shared" si="5"/>
        <v>11.502115972886225</v>
      </c>
      <c r="V65">
        <v>1.2332194444444446</v>
      </c>
      <c r="W65">
        <v>-21.966825</v>
      </c>
      <c r="X65" s="49">
        <f t="shared" si="6"/>
        <v>20.640394300593123</v>
      </c>
      <c r="Y65" s="50">
        <f t="shared" si="7"/>
        <v>119.4031666666666</v>
      </c>
      <c r="Z65" s="50">
        <f t="shared" si="8"/>
        <v>121.17401572495532</v>
      </c>
      <c r="AA65" s="54">
        <v>15.486826715973411</v>
      </c>
    </row>
    <row r="66" spans="1:27" ht="12.75">
      <c r="A66" s="2">
        <v>39783</v>
      </c>
      <c r="B66" s="17">
        <v>0.6590277777777778</v>
      </c>
      <c r="C66" s="17">
        <f t="shared" si="0"/>
        <v>0.6590277777795563</v>
      </c>
      <c r="D66" s="10">
        <v>1.205411111111111</v>
      </c>
      <c r="E66" s="10">
        <v>-23.90696111111111</v>
      </c>
      <c r="F66" s="10">
        <v>1.2266000000000001</v>
      </c>
      <c r="G66" s="10">
        <v>-23.954480555555556</v>
      </c>
      <c r="H66" s="49">
        <f t="shared" si="1"/>
        <v>-17.43388412653402</v>
      </c>
      <c r="I66" s="50">
        <f t="shared" si="2"/>
        <v>2.8511666666668134</v>
      </c>
      <c r="J66" s="50">
        <f t="shared" si="3"/>
        <v>17.665488023219933</v>
      </c>
      <c r="K66" s="54">
        <v>15.486826715973411</v>
      </c>
      <c r="L66" s="34"/>
      <c r="M66" s="26">
        <f t="shared" si="9"/>
        <v>49</v>
      </c>
      <c r="N66" s="27">
        <f t="shared" si="4"/>
        <v>10.154234784128878</v>
      </c>
      <c r="O66" s="28">
        <f t="shared" si="5"/>
        <v>11.68111089516651</v>
      </c>
      <c r="V66">
        <v>1.2499222222222224</v>
      </c>
      <c r="W66">
        <v>-21.966802777777776</v>
      </c>
      <c r="X66" s="49">
        <f t="shared" si="6"/>
        <v>20.985190205605267</v>
      </c>
      <c r="Y66" s="50">
        <f t="shared" si="7"/>
        <v>119.26066666666678</v>
      </c>
      <c r="Z66" s="50">
        <f t="shared" si="8"/>
        <v>121.09287684146923</v>
      </c>
      <c r="AA66" s="54">
        <v>15.486826715973411</v>
      </c>
    </row>
    <row r="67" spans="1:27" ht="12.75">
      <c r="A67" s="2">
        <v>39783</v>
      </c>
      <c r="B67" s="17">
        <v>0.6597222222222222</v>
      </c>
      <c r="C67" s="17">
        <f t="shared" si="0"/>
        <v>0.6597222222189885</v>
      </c>
      <c r="D67" s="10">
        <v>1.222063888888889</v>
      </c>
      <c r="E67" s="10">
        <v>-23.906824999999998</v>
      </c>
      <c r="F67" s="10">
        <v>1.2429194444444445</v>
      </c>
      <c r="G67" s="10">
        <v>-23.952077777777777</v>
      </c>
      <c r="H67" s="49">
        <f t="shared" si="1"/>
        <v>-17.1596407787807</v>
      </c>
      <c r="I67" s="50">
        <f t="shared" si="2"/>
        <v>2.715166666666775</v>
      </c>
      <c r="J67" s="50">
        <f t="shared" si="3"/>
        <v>17.373122968671233</v>
      </c>
      <c r="K67" s="54">
        <v>15.486826715973411</v>
      </c>
      <c r="L67" s="34"/>
      <c r="M67" s="26">
        <f t="shared" si="9"/>
        <v>50</v>
      </c>
      <c r="N67" s="27">
        <f t="shared" si="4"/>
        <v>9.948824750006688</v>
      </c>
      <c r="O67" s="28">
        <f t="shared" si="5"/>
        <v>11.856547637910662</v>
      </c>
      <c r="V67">
        <v>1.2666222222222223</v>
      </c>
      <c r="W67">
        <v>-21.966780555555555</v>
      </c>
      <c r="X67" s="49">
        <f t="shared" si="6"/>
        <v>21.327480789300957</v>
      </c>
      <c r="Y67" s="50">
        <f t="shared" si="7"/>
        <v>119.11783333333332</v>
      </c>
      <c r="Z67" s="50">
        <f t="shared" si="8"/>
        <v>121.01206408803122</v>
      </c>
      <c r="AA67" s="54">
        <v>15.486826715973411</v>
      </c>
    </row>
    <row r="68" spans="1:27" ht="12.75">
      <c r="A68" s="2">
        <v>39783</v>
      </c>
      <c r="B68" s="17">
        <v>0.6604166666666667</v>
      </c>
      <c r="C68" s="17">
        <f t="shared" si="0"/>
        <v>0.6604166666656965</v>
      </c>
      <c r="D68" s="10">
        <v>1.2387194444444445</v>
      </c>
      <c r="E68" s="10">
        <v>-23.906688888888887</v>
      </c>
      <c r="F68" s="10">
        <v>1.2592388888888888</v>
      </c>
      <c r="G68" s="10">
        <v>-23.949669444444446</v>
      </c>
      <c r="H68" s="49">
        <f t="shared" si="1"/>
        <v>-16.88311133667744</v>
      </c>
      <c r="I68" s="50">
        <f t="shared" si="2"/>
        <v>2.5788333333335345</v>
      </c>
      <c r="J68" s="50">
        <f t="shared" si="3"/>
        <v>17.07892940929725</v>
      </c>
      <c r="K68" s="54">
        <v>15.486826715973411</v>
      </c>
      <c r="L68" s="34"/>
      <c r="M68" s="26">
        <f t="shared" si="9"/>
        <v>51</v>
      </c>
      <c r="N68" s="27">
        <f t="shared" si="4"/>
        <v>9.740384207489218</v>
      </c>
      <c r="O68" s="28">
        <f t="shared" si="5"/>
        <v>12.028372761387354</v>
      </c>
      <c r="V68">
        <v>1.283325</v>
      </c>
      <c r="W68">
        <v>-21.96675833333333</v>
      </c>
      <c r="X68" s="49">
        <f t="shared" si="6"/>
        <v>21.672264806867286</v>
      </c>
      <c r="Y68" s="50">
        <f t="shared" si="7"/>
        <v>118.97466666666688</v>
      </c>
      <c r="Z68" s="50">
        <f t="shared" si="8"/>
        <v>120.93245375127171</v>
      </c>
      <c r="AA68" s="54">
        <v>15.486826715973411</v>
      </c>
    </row>
    <row r="69" spans="1:27" ht="12.75">
      <c r="A69" s="2">
        <v>39783</v>
      </c>
      <c r="B69" s="17">
        <v>0.6611111111111111</v>
      </c>
      <c r="C69" s="17">
        <f t="shared" si="0"/>
        <v>0.6611111111124046</v>
      </c>
      <c r="D69" s="10">
        <v>1.2553722222222221</v>
      </c>
      <c r="E69" s="10">
        <v>-23.90655</v>
      </c>
      <c r="F69" s="10">
        <v>1.2755583333333333</v>
      </c>
      <c r="G69" s="10">
        <v>-23.947255555555557</v>
      </c>
      <c r="H69" s="49">
        <f t="shared" si="1"/>
        <v>-16.608867188014315</v>
      </c>
      <c r="I69" s="50">
        <f t="shared" si="2"/>
        <v>2.4423333333334796</v>
      </c>
      <c r="J69" s="50">
        <f t="shared" si="3"/>
        <v>16.787479303939897</v>
      </c>
      <c r="K69" s="54">
        <v>15.486826715973411</v>
      </c>
      <c r="L69" s="34"/>
      <c r="M69" s="26">
        <f t="shared" si="9"/>
        <v>52</v>
      </c>
      <c r="N69" s="27">
        <f t="shared" si="4"/>
        <v>9.528976649584923</v>
      </c>
      <c r="O69" s="28">
        <f t="shared" si="5"/>
        <v>12.196533925999463</v>
      </c>
      <c r="V69">
        <v>1.3000277777777778</v>
      </c>
      <c r="W69">
        <v>-21.96673611111111</v>
      </c>
      <c r="X69" s="49">
        <f t="shared" si="6"/>
        <v>22.017042747235813</v>
      </c>
      <c r="Y69" s="50">
        <f t="shared" si="7"/>
        <v>118.8311666666668</v>
      </c>
      <c r="Z69" s="50">
        <f t="shared" si="8"/>
        <v>120.85361534805135</v>
      </c>
      <c r="AA69" s="54">
        <v>15.486826715973411</v>
      </c>
    </row>
    <row r="70" spans="1:27" ht="12.75">
      <c r="A70" s="2">
        <v>39783</v>
      </c>
      <c r="B70" s="17">
        <v>0.6618055555555555</v>
      </c>
      <c r="C70" s="17">
        <f t="shared" si="0"/>
        <v>0.6618055555591127</v>
      </c>
      <c r="D70" s="10">
        <v>1.2720277777777778</v>
      </c>
      <c r="E70" s="10">
        <v>-23.90641388888889</v>
      </c>
      <c r="F70" s="10">
        <v>1.291875</v>
      </c>
      <c r="G70" s="10">
        <v>-23.944836111111112</v>
      </c>
      <c r="H70" s="49">
        <f t="shared" si="1"/>
        <v>-16.33005105582527</v>
      </c>
      <c r="I70" s="50">
        <f t="shared" si="2"/>
        <v>2.305333333333408</v>
      </c>
      <c r="J70" s="50">
        <f t="shared" si="3"/>
        <v>16.49197166089119</v>
      </c>
      <c r="K70" s="54">
        <v>15.486826715973411</v>
      </c>
      <c r="L70" s="34"/>
      <c r="M70" s="26">
        <f t="shared" si="9"/>
        <v>53</v>
      </c>
      <c r="N70" s="27">
        <f t="shared" si="4"/>
        <v>9.314666473083898</v>
      </c>
      <c r="O70" s="28">
        <f t="shared" si="5"/>
        <v>12.360979908227234</v>
      </c>
      <c r="V70">
        <v>1.3167305555555555</v>
      </c>
      <c r="W70">
        <v>-21.966713888888886</v>
      </c>
      <c r="X70" s="49">
        <f t="shared" si="6"/>
        <v>22.364313915461878</v>
      </c>
      <c r="Y70" s="50">
        <f t="shared" si="7"/>
        <v>118.68733333333353</v>
      </c>
      <c r="Z70" s="50">
        <f t="shared" si="8"/>
        <v>120.77601430204238</v>
      </c>
      <c r="AA70" s="54">
        <v>15.486826715973411</v>
      </c>
    </row>
    <row r="71" spans="1:27" ht="12.75">
      <c r="A71" s="2">
        <v>39783</v>
      </c>
      <c r="B71" s="17">
        <v>0.6625</v>
      </c>
      <c r="C71" s="17">
        <f t="shared" si="0"/>
        <v>0.6624999999985448</v>
      </c>
      <c r="D71" s="10">
        <v>1.2886805555555554</v>
      </c>
      <c r="E71" s="10">
        <v>-23.906277777777778</v>
      </c>
      <c r="F71" s="10">
        <v>1.3081944444444444</v>
      </c>
      <c r="G71" s="10">
        <v>-23.94241388888889</v>
      </c>
      <c r="H71" s="49">
        <f t="shared" si="1"/>
        <v>-16.055805384098015</v>
      </c>
      <c r="I71" s="50">
        <f t="shared" si="2"/>
        <v>2.1681666666667354</v>
      </c>
      <c r="J71" s="50">
        <f t="shared" si="3"/>
        <v>16.201537989539002</v>
      </c>
      <c r="K71" s="54">
        <v>15.486826715973411</v>
      </c>
      <c r="L71" s="34"/>
      <c r="M71" s="26">
        <f t="shared" si="9"/>
        <v>54</v>
      </c>
      <c r="N71" s="27">
        <f t="shared" si="4"/>
        <v>9.097518958941968</v>
      </c>
      <c r="O71" s="28">
        <f t="shared" si="5"/>
        <v>12.52166061623146</v>
      </c>
      <c r="V71">
        <v>1.3334333333333332</v>
      </c>
      <c r="W71">
        <v>-21.966691666666666</v>
      </c>
      <c r="X71" s="49">
        <f t="shared" si="6"/>
        <v>22.709079434167254</v>
      </c>
      <c r="Y71" s="50">
        <f t="shared" si="7"/>
        <v>118.54333333333344</v>
      </c>
      <c r="Z71" s="50">
        <f t="shared" si="8"/>
        <v>120.69889877925614</v>
      </c>
      <c r="AA71" s="54">
        <v>15.486826715973411</v>
      </c>
    </row>
    <row r="72" spans="1:27" ht="12.75">
      <c r="A72" s="2">
        <v>39783</v>
      </c>
      <c r="B72" s="17">
        <v>0.6631944444444444</v>
      </c>
      <c r="C72" s="17">
        <f t="shared" si="0"/>
        <v>0.6631944444452529</v>
      </c>
      <c r="D72" s="10">
        <v>1.3053361111111113</v>
      </c>
      <c r="E72" s="10">
        <v>-23.906138888888886</v>
      </c>
      <c r="F72" s="10">
        <v>1.3245111111111112</v>
      </c>
      <c r="G72" s="10">
        <v>-23.93998611111111</v>
      </c>
      <c r="H72" s="49">
        <f t="shared" si="1"/>
        <v>-15.776988421108753</v>
      </c>
      <c r="I72" s="50">
        <f t="shared" si="2"/>
        <v>2.0308333333334616</v>
      </c>
      <c r="J72" s="50">
        <f t="shared" si="3"/>
        <v>15.907157120855315</v>
      </c>
      <c r="K72" s="54">
        <v>15.486826715973411</v>
      </c>
      <c r="L72" s="34"/>
      <c r="M72" s="26">
        <f t="shared" si="9"/>
        <v>55</v>
      </c>
      <c r="N72" s="27">
        <f t="shared" si="4"/>
        <v>8.877600252395503</v>
      </c>
      <c r="O72" s="28">
        <f t="shared" si="5"/>
        <v>12.678527105111929</v>
      </c>
      <c r="V72">
        <v>1.3501361111111112</v>
      </c>
      <c r="W72">
        <v>-21.96666944444444</v>
      </c>
      <c r="X72" s="49">
        <f t="shared" si="6"/>
        <v>23.056337981552826</v>
      </c>
      <c r="Y72" s="50">
        <f t="shared" si="7"/>
        <v>118.39900000000014</v>
      </c>
      <c r="Z72" s="50">
        <f t="shared" si="8"/>
        <v>120.62304059390821</v>
      </c>
      <c r="AA72" s="54">
        <v>15.486826715973411</v>
      </c>
    </row>
    <row r="73" spans="1:27" ht="12.75">
      <c r="A73" s="2">
        <v>39783</v>
      </c>
      <c r="B73" s="17">
        <v>0.6638888888888889</v>
      </c>
      <c r="C73" s="17">
        <f t="shared" si="0"/>
        <v>0.663888888891961</v>
      </c>
      <c r="D73" s="10">
        <v>1.3219888888888889</v>
      </c>
      <c r="E73" s="10">
        <v>-23.906002777777775</v>
      </c>
      <c r="F73" s="10">
        <v>1.3408277777777777</v>
      </c>
      <c r="G73" s="10">
        <v>-23.937555555555555</v>
      </c>
      <c r="H73" s="49">
        <f t="shared" si="1"/>
        <v>-15.50045605451066</v>
      </c>
      <c r="I73" s="50">
        <f t="shared" si="2"/>
        <v>1.8931666666667724</v>
      </c>
      <c r="J73" s="50">
        <f t="shared" si="3"/>
        <v>15.615640170213783</v>
      </c>
      <c r="K73" s="54">
        <v>15.486826715973411</v>
      </c>
      <c r="L73" s="34"/>
      <c r="M73" s="26">
        <f t="shared" si="9"/>
        <v>56</v>
      </c>
      <c r="N73" s="27">
        <f t="shared" si="4"/>
        <v>8.654977342812911</v>
      </c>
      <c r="O73" s="28">
        <f t="shared" si="5"/>
        <v>12.831531591816534</v>
      </c>
      <c r="V73">
        <v>1.366838888888889</v>
      </c>
      <c r="W73">
        <v>-21.96664722222222</v>
      </c>
      <c r="X73" s="49">
        <f t="shared" si="6"/>
        <v>23.40359008411703</v>
      </c>
      <c r="Y73" s="50">
        <f t="shared" si="7"/>
        <v>118.25450000000004</v>
      </c>
      <c r="Z73" s="50">
        <f t="shared" si="8"/>
        <v>120.54814307601502</v>
      </c>
      <c r="AA73" s="54">
        <v>15.486826715973411</v>
      </c>
    </row>
    <row r="74" spans="1:27" ht="12.75">
      <c r="A74" s="2">
        <v>39783</v>
      </c>
      <c r="B74" s="17">
        <v>0.6645833333333333</v>
      </c>
      <c r="C74" s="17">
        <f t="shared" si="0"/>
        <v>0.6645833333313931</v>
      </c>
      <c r="D74" s="10">
        <v>1.3386444444444443</v>
      </c>
      <c r="E74" s="10">
        <v>-23.905866666666665</v>
      </c>
      <c r="F74" s="10">
        <v>1.3571472222222223</v>
      </c>
      <c r="G74" s="10">
        <v>-23.935116666666666</v>
      </c>
      <c r="H74" s="49">
        <f t="shared" si="1"/>
        <v>-15.223923105405909</v>
      </c>
      <c r="I74" s="50">
        <f t="shared" si="2"/>
        <v>1.7550000000000665</v>
      </c>
      <c r="J74" s="50">
        <f t="shared" si="3"/>
        <v>15.324746644539092</v>
      </c>
      <c r="K74" s="54">
        <v>15.486826715973411</v>
      </c>
      <c r="L74" s="34"/>
      <c r="M74" s="26">
        <f t="shared" si="9"/>
        <v>57</v>
      </c>
      <c r="N74" s="27">
        <f t="shared" si="4"/>
        <v>8.429718043289052</v>
      </c>
      <c r="O74" s="28">
        <f t="shared" si="5"/>
        <v>12.980627469696431</v>
      </c>
      <c r="V74">
        <v>1.3835388888888889</v>
      </c>
      <c r="W74">
        <v>-21.966625</v>
      </c>
      <c r="X74" s="49">
        <f t="shared" si="6"/>
        <v>23.745837032651547</v>
      </c>
      <c r="Y74" s="50">
        <f t="shared" si="7"/>
        <v>118.10949999999991</v>
      </c>
      <c r="Z74" s="50">
        <f t="shared" si="8"/>
        <v>120.47289639844817</v>
      </c>
      <c r="AA74" s="54">
        <v>15.486826715973411</v>
      </c>
    </row>
    <row r="75" spans="1:27" ht="12.75">
      <c r="A75" s="2">
        <v>39783</v>
      </c>
      <c r="B75" s="17">
        <v>0.6652777777777777</v>
      </c>
      <c r="C75" s="17">
        <f t="shared" si="0"/>
        <v>0.6652777777781012</v>
      </c>
      <c r="D75" s="10">
        <v>1.3552972222222224</v>
      </c>
      <c r="E75" s="10">
        <v>-23.905727777777777</v>
      </c>
      <c r="F75" s="10">
        <v>1.3734638888888888</v>
      </c>
      <c r="G75" s="10">
        <v>-23.932675</v>
      </c>
      <c r="H75" s="49">
        <f t="shared" si="1"/>
        <v>-14.947389895014641</v>
      </c>
      <c r="I75" s="50">
        <f t="shared" si="2"/>
        <v>1.6168333333333607</v>
      </c>
      <c r="J75" s="50">
        <f t="shared" si="3"/>
        <v>15.034580629381177</v>
      </c>
      <c r="K75" s="54">
        <v>15.486826715973411</v>
      </c>
      <c r="L75" s="34"/>
      <c r="M75" s="26">
        <f t="shared" si="9"/>
        <v>58</v>
      </c>
      <c r="N75" s="27">
        <f t="shared" si="4"/>
        <v>8.201890969988693</v>
      </c>
      <c r="O75" s="28">
        <f t="shared" si="5"/>
        <v>13.125769322702897</v>
      </c>
      <c r="V75">
        <v>1.4002416666666666</v>
      </c>
      <c r="W75">
        <v>-21.966602777777776</v>
      </c>
      <c r="X75" s="49">
        <f t="shared" si="6"/>
        <v>24.093076025236854</v>
      </c>
      <c r="Y75" s="50">
        <f t="shared" si="7"/>
        <v>117.9643333333334</v>
      </c>
      <c r="Z75" s="50">
        <f t="shared" si="8"/>
        <v>120.39958575981746</v>
      </c>
      <c r="AA75" s="54">
        <v>15.486826715973411</v>
      </c>
    </row>
    <row r="76" spans="1:27" ht="12.75">
      <c r="A76" s="2">
        <v>39783</v>
      </c>
      <c r="B76" s="17">
        <v>0.6659722222222222</v>
      </c>
      <c r="C76" s="17">
        <f t="shared" si="0"/>
        <v>0.6659722222248092</v>
      </c>
      <c r="D76" s="10">
        <v>1.3719527777777778</v>
      </c>
      <c r="E76" s="10">
        <v>-23.905591666666666</v>
      </c>
      <c r="F76" s="10">
        <v>1.3897805555555556</v>
      </c>
      <c r="G76" s="10">
        <v>-23.93022777777778</v>
      </c>
      <c r="H76" s="49">
        <f t="shared" si="1"/>
        <v>-14.668570238935803</v>
      </c>
      <c r="I76" s="50">
        <f t="shared" si="2"/>
        <v>1.4781666666668514</v>
      </c>
      <c r="J76" s="50">
        <f t="shared" si="3"/>
        <v>14.742860290630112</v>
      </c>
      <c r="K76" s="54">
        <v>15.486826715973411</v>
      </c>
      <c r="L76" s="34"/>
      <c r="M76" s="26">
        <f t="shared" si="9"/>
        <v>59</v>
      </c>
      <c r="N76" s="27">
        <f t="shared" si="4"/>
        <v>7.971565521245373</v>
      </c>
      <c r="O76" s="28">
        <f t="shared" si="5"/>
        <v>13.266912939221488</v>
      </c>
      <c r="V76">
        <v>1.4169444444444446</v>
      </c>
      <c r="W76">
        <v>-21.966580555555556</v>
      </c>
      <c r="X76" s="49">
        <f t="shared" si="6"/>
        <v>24.440308319867004</v>
      </c>
      <c r="Y76" s="50">
        <f t="shared" si="7"/>
        <v>117.81883333333347</v>
      </c>
      <c r="Z76" s="50">
        <f t="shared" si="8"/>
        <v>120.3270799063867</v>
      </c>
      <c r="AA76" s="54">
        <v>15.486826715973411</v>
      </c>
    </row>
    <row r="77" spans="1:27" ht="12.75">
      <c r="A77" s="2">
        <v>39783</v>
      </c>
      <c r="B77" s="17">
        <v>0.6666666666666666</v>
      </c>
      <c r="C77" s="17">
        <f t="shared" si="0"/>
        <v>0.6666666666642413</v>
      </c>
      <c r="D77" s="10">
        <v>1.3886055555555554</v>
      </c>
      <c r="E77" s="10">
        <v>-23.905455555555555</v>
      </c>
      <c r="F77" s="10">
        <v>1.406097222222222</v>
      </c>
      <c r="G77" s="10">
        <v>-23.92777777777778</v>
      </c>
      <c r="H77" s="49">
        <f t="shared" si="1"/>
        <v>-14.392035533987166</v>
      </c>
      <c r="I77" s="50">
        <f t="shared" si="2"/>
        <v>1.3393333333335278</v>
      </c>
      <c r="J77" s="50">
        <f t="shared" si="3"/>
        <v>14.454220857221172</v>
      </c>
      <c r="K77" s="54">
        <v>15.486826715973411</v>
      </c>
      <c r="L77" s="34"/>
      <c r="M77" s="26">
        <f t="shared" si="9"/>
        <v>60</v>
      </c>
      <c r="N77" s="27">
        <f t="shared" si="4"/>
        <v>7.7388118564219965</v>
      </c>
      <c r="O77" s="28">
        <f t="shared" si="5"/>
        <v>13.404015325539318</v>
      </c>
      <c r="V77">
        <v>1.4336472222222223</v>
      </c>
      <c r="W77">
        <v>-21.96655833333333</v>
      </c>
      <c r="X77" s="49">
        <f t="shared" si="6"/>
        <v>24.787533832033983</v>
      </c>
      <c r="Y77" s="50">
        <f t="shared" si="7"/>
        <v>117.67316666666694</v>
      </c>
      <c r="Z77" s="50">
        <f t="shared" si="8"/>
        <v>120.25554451598232</v>
      </c>
      <c r="AA77" s="54">
        <v>15.486826715973411</v>
      </c>
    </row>
    <row r="78" spans="1:27" ht="12.75">
      <c r="A78" s="2">
        <v>39783</v>
      </c>
      <c r="B78" s="17">
        <v>0.6673611111111111</v>
      </c>
      <c r="C78" s="17">
        <f t="shared" si="0"/>
        <v>0.6673611111109494</v>
      </c>
      <c r="D78" s="10">
        <v>1.405261111111111</v>
      </c>
      <c r="E78" s="10">
        <v>-23.905316666666664</v>
      </c>
      <c r="F78" s="10">
        <v>1.4224138888888889</v>
      </c>
      <c r="G78" s="10">
        <v>-23.925322222222224</v>
      </c>
      <c r="H78" s="49">
        <f t="shared" si="1"/>
        <v>-14.113215008991528</v>
      </c>
      <c r="I78" s="50">
        <f t="shared" si="2"/>
        <v>1.200333333333603</v>
      </c>
      <c r="J78" s="50">
        <f t="shared" si="3"/>
        <v>14.164167395266674</v>
      </c>
      <c r="K78" s="54">
        <v>15.486826715973411</v>
      </c>
      <c r="L78" s="34"/>
      <c r="M78" s="26">
        <f t="shared" si="9"/>
        <v>61</v>
      </c>
      <c r="N78" s="27">
        <f t="shared" si="4"/>
        <v>7.5037008745395966</v>
      </c>
      <c r="O78" s="28">
        <f t="shared" si="5"/>
        <v>13.537034718941378</v>
      </c>
      <c r="V78">
        <v>1.45035</v>
      </c>
      <c r="W78">
        <v>-21.96653611111111</v>
      </c>
      <c r="X78" s="49">
        <f t="shared" si="6"/>
        <v>25.1347524772305</v>
      </c>
      <c r="Y78" s="50">
        <f t="shared" si="7"/>
        <v>117.52716666666679</v>
      </c>
      <c r="Z78" s="50">
        <f t="shared" si="8"/>
        <v>120.18481886988106</v>
      </c>
      <c r="AA78" s="54">
        <v>15.486826715973411</v>
      </c>
    </row>
    <row r="79" spans="1:27" ht="12.75">
      <c r="A79" s="2">
        <v>39783</v>
      </c>
      <c r="B79" s="17">
        <v>0.6680555555555556</v>
      </c>
      <c r="C79" s="17">
        <f t="shared" si="0"/>
        <v>0.6680555555576575</v>
      </c>
      <c r="D79" s="10">
        <v>1.421913888888889</v>
      </c>
      <c r="E79" s="10">
        <v>-23.905180555555553</v>
      </c>
      <c r="F79" s="10">
        <v>1.4387277777777778</v>
      </c>
      <c r="G79" s="10">
        <v>-23.92286111111111</v>
      </c>
      <c r="H79" s="49">
        <f t="shared" si="1"/>
        <v>-13.834393587421607</v>
      </c>
      <c r="I79" s="50">
        <f t="shared" si="2"/>
        <v>1.0608333333334485</v>
      </c>
      <c r="J79" s="50">
        <f t="shared" si="3"/>
        <v>13.875006785324592</v>
      </c>
      <c r="K79" s="54">
        <v>15.486826715973411</v>
      </c>
      <c r="L79" s="34"/>
      <c r="M79" s="26">
        <f t="shared" si="9"/>
        <v>62</v>
      </c>
      <c r="N79" s="27">
        <f t="shared" si="4"/>
        <v>7.26630419268083</v>
      </c>
      <c r="O79" s="28">
        <f t="shared" si="5"/>
        <v>13.665930600431848</v>
      </c>
      <c r="V79">
        <v>1.467052777777778</v>
      </c>
      <c r="W79">
        <v>-21.966513888888887</v>
      </c>
      <c r="X79" s="49">
        <f t="shared" si="6"/>
        <v>25.48446341384656</v>
      </c>
      <c r="Y79" s="50">
        <f t="shared" si="7"/>
        <v>117.38083333333343</v>
      </c>
      <c r="Z79" s="50">
        <f t="shared" si="8"/>
        <v>120.1154357670965</v>
      </c>
      <c r="AA79" s="54">
        <v>15.486826715973411</v>
      </c>
    </row>
    <row r="80" spans="1:27" ht="12.75">
      <c r="A80" s="2">
        <v>39783</v>
      </c>
      <c r="B80" s="17">
        <v>0.66875</v>
      </c>
      <c r="C80" s="17">
        <f t="shared" si="0"/>
        <v>0.6687499999970896</v>
      </c>
      <c r="D80" s="10">
        <v>1.4385694444444446</v>
      </c>
      <c r="E80" s="10">
        <v>-23.905044444444442</v>
      </c>
      <c r="F80" s="10">
        <v>1.4550444444444444</v>
      </c>
      <c r="G80" s="10">
        <v>-23.920394444444447</v>
      </c>
      <c r="H80" s="49">
        <f t="shared" si="1"/>
        <v>-13.55557157855969</v>
      </c>
      <c r="I80" s="50">
        <f t="shared" si="2"/>
        <v>0.9210000000003049</v>
      </c>
      <c r="J80" s="50">
        <f t="shared" si="3"/>
        <v>13.586823095244002</v>
      </c>
      <c r="K80" s="54">
        <v>15.486826715973411</v>
      </c>
      <c r="L80" s="34"/>
      <c r="M80" s="26">
        <f t="shared" si="9"/>
        <v>63</v>
      </c>
      <c r="N80" s="27">
        <f t="shared" si="4"/>
        <v>7.0266941241747025</v>
      </c>
      <c r="O80" s="28">
        <f t="shared" si="5"/>
        <v>13.790663707076583</v>
      </c>
      <c r="V80">
        <v>1.4837555555555557</v>
      </c>
      <c r="W80">
        <v>-21.966491666666666</v>
      </c>
      <c r="X80" s="49">
        <f t="shared" si="6"/>
        <v>25.831668054388054</v>
      </c>
      <c r="Y80" s="50">
        <f t="shared" si="7"/>
        <v>117.23416666666687</v>
      </c>
      <c r="Z80" s="50">
        <f t="shared" si="8"/>
        <v>120.04634483606702</v>
      </c>
      <c r="AA80" s="54">
        <v>15.486826715973411</v>
      </c>
    </row>
    <row r="81" spans="1:27" ht="12.75">
      <c r="A81" s="2">
        <v>39783</v>
      </c>
      <c r="B81" s="17">
        <v>0.6694444444444444</v>
      </c>
      <c r="C81" s="17">
        <f t="shared" si="0"/>
        <v>0.6694444444437977</v>
      </c>
      <c r="D81" s="10">
        <v>1.4552222222222222</v>
      </c>
      <c r="E81" s="10">
        <v>-23.904905555555555</v>
      </c>
      <c r="F81" s="10">
        <v>1.4713583333333335</v>
      </c>
      <c r="G81" s="10">
        <v>-23.917925</v>
      </c>
      <c r="H81" s="49">
        <f t="shared" si="1"/>
        <v>-13.276749267714662</v>
      </c>
      <c r="I81" s="50">
        <f t="shared" si="2"/>
        <v>0.781166666666735</v>
      </c>
      <c r="J81" s="50">
        <f t="shared" si="3"/>
        <v>13.299710240410242</v>
      </c>
      <c r="K81" s="54">
        <v>15.486826715973411</v>
      </c>
      <c r="L81" s="34"/>
      <c r="M81" s="26">
        <f t="shared" si="9"/>
        <v>64</v>
      </c>
      <c r="N81" s="27">
        <f t="shared" si="4"/>
        <v>6.784943656569238</v>
      </c>
      <c r="O81" s="28">
        <f t="shared" si="5"/>
        <v>13.911196043962986</v>
      </c>
      <c r="V81">
        <v>1.5004583333333332</v>
      </c>
      <c r="W81">
        <v>-21.966469444444442</v>
      </c>
      <c r="X81" s="49">
        <f t="shared" si="6"/>
        <v>26.18136478256437</v>
      </c>
      <c r="Y81" s="50">
        <f t="shared" si="7"/>
        <v>117.08733333333349</v>
      </c>
      <c r="Z81" s="50">
        <f t="shared" si="8"/>
        <v>119.97877932779967</v>
      </c>
      <c r="AA81" s="54">
        <v>15.486826715973411</v>
      </c>
    </row>
    <row r="82" spans="1:27" ht="12.75">
      <c r="A82" s="2">
        <v>39783</v>
      </c>
      <c r="B82" s="17">
        <v>0.6701388888888888</v>
      </c>
      <c r="C82" s="17">
        <f aca="true" t="shared" si="10" ref="C82:C145">B82+A82-$A$17</f>
        <v>0.6701388888905058</v>
      </c>
      <c r="D82" s="10">
        <v>1.4718777777777778</v>
      </c>
      <c r="E82" s="10">
        <v>-23.904769444444444</v>
      </c>
      <c r="F82" s="10">
        <v>1.487675</v>
      </c>
      <c r="G82" s="10">
        <v>-23.91545</v>
      </c>
      <c r="H82" s="49">
        <f aca="true" t="shared" si="11" ref="H82:H145">15*(D82-F82)*COS(RADIANS(E82))*60</f>
        <v>-12.997926078289872</v>
      </c>
      <c r="I82" s="50">
        <f aca="true" t="shared" si="12" ref="I82:I145">(E82-G82)*60</f>
        <v>0.6408333333333616</v>
      </c>
      <c r="J82" s="50">
        <f aca="true" t="shared" si="13" ref="J82:J145">SQRT(H82^2+I82^2)</f>
        <v>13.013713908711805</v>
      </c>
      <c r="K82" s="54">
        <v>15.486826715973411</v>
      </c>
      <c r="L82" s="34"/>
      <c r="M82" s="26">
        <f t="shared" si="9"/>
        <v>65</v>
      </c>
      <c r="N82" s="27">
        <f aca="true" t="shared" si="14" ref="N82:N145">$N$12*COS(RADIANS(M82))</f>
        <v>6.541126429398758</v>
      </c>
      <c r="O82" s="28">
        <f aca="true" t="shared" si="15" ref="O82:O145">$N$12*SIN(RADIANS(M82))</f>
        <v>14.027490895773614</v>
      </c>
      <c r="V82">
        <v>1.5171583333333332</v>
      </c>
      <c r="W82">
        <v>-21.96644722222222</v>
      </c>
      <c r="X82" s="49">
        <f aca="true" t="shared" si="16" ref="X82:X145">15*(V82-F82)*COS(RADIANS(F82))*60</f>
        <v>26.526055922329515</v>
      </c>
      <c r="Y82" s="50">
        <f aca="true" t="shared" si="17" ref="Y82:Y145">(W82-G82)*60</f>
        <v>116.9401666666667</v>
      </c>
      <c r="Z82" s="50">
        <f aca="true" t="shared" si="18" ref="Z82:Z145">SQRT(X82^2+Y82^2)</f>
        <v>119.91094288188354</v>
      </c>
      <c r="AA82" s="54">
        <v>15.486826715973411</v>
      </c>
    </row>
    <row r="83" spans="1:27" ht="12.75">
      <c r="A83" s="2">
        <v>39783</v>
      </c>
      <c r="B83" s="17">
        <v>0.6708333333333334</v>
      </c>
      <c r="C83" s="17">
        <f t="shared" si="10"/>
        <v>0.6708333333299379</v>
      </c>
      <c r="D83" s="10">
        <v>1.4885305555555557</v>
      </c>
      <c r="E83" s="10">
        <v>-23.904633333333333</v>
      </c>
      <c r="F83" s="10">
        <v>1.5039888888888888</v>
      </c>
      <c r="G83" s="10">
        <v>-23.912969444444443</v>
      </c>
      <c r="H83" s="49">
        <f t="shared" si="11"/>
        <v>-12.719102301587494</v>
      </c>
      <c r="I83" s="50">
        <f t="shared" si="12"/>
        <v>0.5001666666665727</v>
      </c>
      <c r="J83" s="50">
        <f t="shared" si="13"/>
        <v>12.72893279315641</v>
      </c>
      <c r="K83" s="54">
        <v>15.486826715973411</v>
      </c>
      <c r="L83" s="34"/>
      <c r="M83" s="26">
        <f aca="true" t="shared" si="19" ref="M83:M100">M82+1</f>
        <v>66</v>
      </c>
      <c r="N83" s="27">
        <f t="shared" si="14"/>
        <v>6.295316711752568</v>
      </c>
      <c r="O83" s="28">
        <f t="shared" si="15"/>
        <v>14.139512837970033</v>
      </c>
      <c r="V83">
        <v>1.533861111111111</v>
      </c>
      <c r="W83">
        <v>-21.966425</v>
      </c>
      <c r="X83" s="49">
        <f t="shared" si="16"/>
        <v>26.875738121091764</v>
      </c>
      <c r="Y83" s="50">
        <f t="shared" si="17"/>
        <v>116.79266666666649</v>
      </c>
      <c r="Z83" s="50">
        <f t="shared" si="18"/>
        <v>119.84503446811877</v>
      </c>
      <c r="AA83" s="54">
        <v>15.486826715973411</v>
      </c>
    </row>
    <row r="84" spans="1:27" ht="12.75">
      <c r="A84" s="2">
        <v>39783</v>
      </c>
      <c r="B84" s="17">
        <v>0.6715277777777778</v>
      </c>
      <c r="C84" s="17">
        <f t="shared" si="10"/>
        <v>0.671527777776646</v>
      </c>
      <c r="D84" s="10">
        <v>1.5051861111111111</v>
      </c>
      <c r="E84" s="10">
        <v>-23.904494444444442</v>
      </c>
      <c r="F84" s="10">
        <v>1.5203027777777778</v>
      </c>
      <c r="G84" s="10">
        <v>-23.91048611111111</v>
      </c>
      <c r="H84" s="49">
        <f t="shared" si="11"/>
        <v>-12.437992649506072</v>
      </c>
      <c r="I84" s="50">
        <f t="shared" si="12"/>
        <v>0.35949999999999704</v>
      </c>
      <c r="J84" s="50">
        <f t="shared" si="13"/>
        <v>12.44318694704725</v>
      </c>
      <c r="K84" s="54">
        <v>15.486826715973411</v>
      </c>
      <c r="L84" s="34"/>
      <c r="M84" s="26">
        <f t="shared" si="19"/>
        <v>67</v>
      </c>
      <c r="N84" s="27">
        <f t="shared" si="14"/>
        <v>6.047589379651875</v>
      </c>
      <c r="O84" s="28">
        <f t="shared" si="15"/>
        <v>14.247227747583473</v>
      </c>
      <c r="V84">
        <v>1.5505638888888889</v>
      </c>
      <c r="W84">
        <v>-21.966402777777777</v>
      </c>
      <c r="X84" s="49">
        <f t="shared" si="16"/>
        <v>27.225412909745433</v>
      </c>
      <c r="Y84" s="50">
        <f t="shared" si="17"/>
        <v>116.6449999999999</v>
      </c>
      <c r="Z84" s="50">
        <f t="shared" si="18"/>
        <v>119.78012828973806</v>
      </c>
      <c r="AA84" s="54">
        <v>15.486826715973411</v>
      </c>
    </row>
    <row r="85" spans="1:27" ht="12.75">
      <c r="A85" s="2">
        <v>39783</v>
      </c>
      <c r="B85" s="17">
        <v>0.6722222222222222</v>
      </c>
      <c r="C85" s="17">
        <f t="shared" si="10"/>
        <v>0.672222222223354</v>
      </c>
      <c r="D85" s="10">
        <v>1.5218388888888887</v>
      </c>
      <c r="E85" s="10">
        <v>-23.90435833333333</v>
      </c>
      <c r="F85" s="10">
        <v>1.5366166666666665</v>
      </c>
      <c r="G85" s="10">
        <v>-23.90799722222222</v>
      </c>
      <c r="H85" s="49">
        <f t="shared" si="11"/>
        <v>-12.159167689863107</v>
      </c>
      <c r="I85" s="50">
        <f t="shared" si="12"/>
        <v>0.21833333333340477</v>
      </c>
      <c r="J85" s="50">
        <f t="shared" si="13"/>
        <v>12.161127758339495</v>
      </c>
      <c r="K85" s="54">
        <v>15.486826715973411</v>
      </c>
      <c r="L85" s="34"/>
      <c r="M85" s="26">
        <f t="shared" si="19"/>
        <v>68</v>
      </c>
      <c r="N85" s="27">
        <f t="shared" si="14"/>
        <v>5.798019893241826</v>
      </c>
      <c r="O85" s="28">
        <f t="shared" si="15"/>
        <v>14.350602813609003</v>
      </c>
      <c r="V85">
        <v>1.5672666666666666</v>
      </c>
      <c r="W85">
        <v>-21.966377777777776</v>
      </c>
      <c r="X85" s="49">
        <f t="shared" si="16"/>
        <v>27.57508020321127</v>
      </c>
      <c r="Y85" s="50">
        <f t="shared" si="17"/>
        <v>116.4971666666667</v>
      </c>
      <c r="Z85" s="50">
        <f t="shared" si="18"/>
        <v>119.71622650908546</v>
      </c>
      <c r="AA85" s="54">
        <v>15.486826715973411</v>
      </c>
    </row>
    <row r="86" spans="1:27" ht="12.75">
      <c r="A86" s="2">
        <v>39783</v>
      </c>
      <c r="B86" s="17">
        <v>0.6729166666666666</v>
      </c>
      <c r="C86" s="17">
        <f t="shared" si="10"/>
        <v>0.6729166666700621</v>
      </c>
      <c r="D86" s="10">
        <v>1.5384916666666666</v>
      </c>
      <c r="E86" s="10">
        <v>-23.904219444444443</v>
      </c>
      <c r="F86" s="10">
        <v>1.5529305555555557</v>
      </c>
      <c r="G86" s="10">
        <v>-23.905502777777777</v>
      </c>
      <c r="H86" s="49">
        <f t="shared" si="11"/>
        <v>-11.880342398244839</v>
      </c>
      <c r="I86" s="50">
        <f t="shared" si="12"/>
        <v>0.07699999999999818</v>
      </c>
      <c r="J86" s="50">
        <f t="shared" si="13"/>
        <v>11.88059192546962</v>
      </c>
      <c r="K86" s="54">
        <v>15.486826715973411</v>
      </c>
      <c r="L86" s="34"/>
      <c r="M86" s="26">
        <f t="shared" si="19"/>
        <v>69</v>
      </c>
      <c r="N86" s="27">
        <f t="shared" si="14"/>
        <v>5.54668427380562</v>
      </c>
      <c r="O86" s="28">
        <f t="shared" si="15"/>
        <v>14.449606547000094</v>
      </c>
      <c r="V86">
        <v>1.5839694444444445</v>
      </c>
      <c r="W86">
        <v>-21.966355555555555</v>
      </c>
      <c r="X86" s="49">
        <f t="shared" si="16"/>
        <v>27.924739916410875</v>
      </c>
      <c r="Y86" s="50">
        <f t="shared" si="17"/>
        <v>116.34883333333327</v>
      </c>
      <c r="Z86" s="50">
        <f t="shared" si="18"/>
        <v>119.6530071390893</v>
      </c>
      <c r="AA86" s="54">
        <v>15.486826715973411</v>
      </c>
    </row>
    <row r="87" spans="1:27" ht="12.75">
      <c r="A87" s="2">
        <v>39783</v>
      </c>
      <c r="B87" s="17">
        <v>0.6736111111111112</v>
      </c>
      <c r="C87" s="17">
        <f t="shared" si="10"/>
        <v>0.6736111111094942</v>
      </c>
      <c r="D87" s="10">
        <v>1.5551472222222222</v>
      </c>
      <c r="E87" s="10">
        <v>-23.904083333333332</v>
      </c>
      <c r="F87" s="10">
        <v>1.5692444444444444</v>
      </c>
      <c r="G87" s="10">
        <v>-23.903002777777775</v>
      </c>
      <c r="H87" s="49">
        <f t="shared" si="11"/>
        <v>-11.599230695388018</v>
      </c>
      <c r="I87" s="50">
        <f t="shared" si="12"/>
        <v>-0.064833333333425</v>
      </c>
      <c r="J87" s="50">
        <f t="shared" si="13"/>
        <v>11.59941188534758</v>
      </c>
      <c r="K87" s="54">
        <v>15.486826715973411</v>
      </c>
      <c r="L87" s="34"/>
      <c r="M87" s="26">
        <f t="shared" si="19"/>
        <v>70</v>
      </c>
      <c r="N87" s="27">
        <f t="shared" si="14"/>
        <v>5.2936590806076715</v>
      </c>
      <c r="O87" s="28">
        <f t="shared" si="15"/>
        <v>14.54420879026049</v>
      </c>
      <c r="V87">
        <v>1.6006722222222223</v>
      </c>
      <c r="W87">
        <v>-21.96633333333333</v>
      </c>
      <c r="X87" s="49">
        <f t="shared" si="16"/>
        <v>28.274391964267476</v>
      </c>
      <c r="Y87" s="50">
        <f t="shared" si="17"/>
        <v>116.20016666666665</v>
      </c>
      <c r="Z87" s="50">
        <f t="shared" si="18"/>
        <v>119.59063497745188</v>
      </c>
      <c r="AA87" s="54">
        <v>15.486826715973411</v>
      </c>
    </row>
    <row r="88" spans="1:27" ht="12.75">
      <c r="A88" s="2">
        <v>39783</v>
      </c>
      <c r="B88" s="17">
        <v>0.6743055555555556</v>
      </c>
      <c r="C88" s="17">
        <f t="shared" si="10"/>
        <v>0.6743055555562023</v>
      </c>
      <c r="D88" s="10">
        <v>1.5718</v>
      </c>
      <c r="E88" s="10">
        <v>-23.90394722222222</v>
      </c>
      <c r="F88" s="10">
        <v>1.5855583333333334</v>
      </c>
      <c r="G88" s="10">
        <v>-23.900499999999997</v>
      </c>
      <c r="H88" s="49">
        <f t="shared" si="11"/>
        <v>-11.320403965569646</v>
      </c>
      <c r="I88" s="50">
        <f t="shared" si="12"/>
        <v>-0.20683333333344933</v>
      </c>
      <c r="J88" s="50">
        <f t="shared" si="13"/>
        <v>11.322293317674772</v>
      </c>
      <c r="K88" s="54">
        <v>15.486826715973411</v>
      </c>
      <c r="L88" s="34"/>
      <c r="M88" s="26">
        <f t="shared" si="19"/>
        <v>71</v>
      </c>
      <c r="N88" s="27">
        <f t="shared" si="14"/>
        <v>5.039021387572944</v>
      </c>
      <c r="O88" s="28">
        <f t="shared" si="15"/>
        <v>14.634380726630457</v>
      </c>
      <c r="V88">
        <v>1.617375</v>
      </c>
      <c r="W88">
        <v>-21.96631111111111</v>
      </c>
      <c r="X88" s="49">
        <f t="shared" si="16"/>
        <v>28.624036261704582</v>
      </c>
      <c r="Y88" s="50">
        <f t="shared" si="17"/>
        <v>116.0513333333332</v>
      </c>
      <c r="Z88" s="50">
        <f t="shared" si="18"/>
        <v>119.52927432372286</v>
      </c>
      <c r="AA88" s="54">
        <v>15.486826715973411</v>
      </c>
    </row>
    <row r="89" spans="1:27" ht="12.75">
      <c r="A89" s="2">
        <v>39783</v>
      </c>
      <c r="B89" s="17">
        <v>0.675</v>
      </c>
      <c r="C89" s="17">
        <f t="shared" si="10"/>
        <v>0.6750000000029104</v>
      </c>
      <c r="D89" s="10">
        <v>1.5884555555555557</v>
      </c>
      <c r="E89" s="10">
        <v>-23.90380833333333</v>
      </c>
      <c r="F89" s="10">
        <v>1.6018694444444446</v>
      </c>
      <c r="G89" s="10">
        <v>-23.897991666666666</v>
      </c>
      <c r="H89" s="49">
        <f t="shared" si="11"/>
        <v>-11.037005750640386</v>
      </c>
      <c r="I89" s="50">
        <f t="shared" si="12"/>
        <v>-0.34899999999986164</v>
      </c>
      <c r="J89" s="50">
        <f t="shared" si="13"/>
        <v>11.042522218210333</v>
      </c>
      <c r="K89" s="54">
        <v>15.486826715973411</v>
      </c>
      <c r="L89" s="34"/>
      <c r="M89" s="26">
        <f t="shared" si="19"/>
        <v>72</v>
      </c>
      <c r="N89" s="27">
        <f t="shared" si="14"/>
        <v>4.782848759809465</v>
      </c>
      <c r="O89" s="28">
        <f t="shared" si="15"/>
        <v>14.720094888864665</v>
      </c>
      <c r="V89">
        <v>1.6340777777777777</v>
      </c>
      <c r="W89">
        <v>-21.966288888888887</v>
      </c>
      <c r="X89" s="49">
        <f t="shared" si="16"/>
        <v>28.976171785938334</v>
      </c>
      <c r="Y89" s="50">
        <f t="shared" si="17"/>
        <v>115.90216666666677</v>
      </c>
      <c r="Z89" s="50">
        <f t="shared" si="18"/>
        <v>119.46937167908774</v>
      </c>
      <c r="AA89" s="54">
        <v>15.486826715973411</v>
      </c>
    </row>
    <row r="90" spans="1:27" ht="12.75">
      <c r="A90" s="2">
        <v>39783</v>
      </c>
      <c r="B90" s="17">
        <v>0.6756944444444444</v>
      </c>
      <c r="C90" s="17">
        <f t="shared" si="10"/>
        <v>0.6756944444423425</v>
      </c>
      <c r="D90" s="10">
        <v>1.6051083333333334</v>
      </c>
      <c r="E90" s="10">
        <v>-23.90367222222222</v>
      </c>
      <c r="F90" s="10">
        <v>1.6181833333333333</v>
      </c>
      <c r="G90" s="10">
        <v>-23.895480555555555</v>
      </c>
      <c r="H90" s="49">
        <f t="shared" si="11"/>
        <v>-10.75817783552267</v>
      </c>
      <c r="I90" s="50">
        <f t="shared" si="12"/>
        <v>-0.49149999999990257</v>
      </c>
      <c r="J90" s="50">
        <f t="shared" si="13"/>
        <v>10.769399360722543</v>
      </c>
      <c r="K90" s="54">
        <v>15.486826715973411</v>
      </c>
      <c r="L90" s="34"/>
      <c r="M90" s="26">
        <f t="shared" si="19"/>
        <v>73</v>
      </c>
      <c r="N90" s="27">
        <f t="shared" si="14"/>
        <v>4.525219229981252</v>
      </c>
      <c r="O90" s="28">
        <f t="shared" si="15"/>
        <v>14.801325167598963</v>
      </c>
      <c r="V90">
        <v>1.6507777777777777</v>
      </c>
      <c r="W90">
        <v>-21.966266666666666</v>
      </c>
      <c r="X90" s="49">
        <f t="shared" si="16"/>
        <v>29.323301305183435</v>
      </c>
      <c r="Y90" s="50">
        <f t="shared" si="17"/>
        <v>115.75283333333331</v>
      </c>
      <c r="Z90" s="50">
        <f t="shared" si="18"/>
        <v>119.40927277280024</v>
      </c>
      <c r="AA90" s="54">
        <v>15.486826715973411</v>
      </c>
    </row>
    <row r="91" spans="1:27" ht="12.75">
      <c r="A91" s="2">
        <v>39783</v>
      </c>
      <c r="B91" s="17">
        <v>0.6763888888888889</v>
      </c>
      <c r="C91" s="17">
        <f t="shared" si="10"/>
        <v>0.6763888888890506</v>
      </c>
      <c r="D91" s="10">
        <v>1.621763888888889</v>
      </c>
      <c r="E91" s="10">
        <v>-23.903533333333332</v>
      </c>
      <c r="F91" s="10">
        <v>1.6344944444444445</v>
      </c>
      <c r="G91" s="10">
        <v>-23.89296388888889</v>
      </c>
      <c r="H91" s="49">
        <f t="shared" si="11"/>
        <v>-10.474778413495521</v>
      </c>
      <c r="I91" s="50">
        <f t="shared" si="12"/>
        <v>-0.6341666666665446</v>
      </c>
      <c r="J91" s="50">
        <f t="shared" si="13"/>
        <v>10.493957793556381</v>
      </c>
      <c r="K91" s="54">
        <v>15.480821823647828</v>
      </c>
      <c r="L91" s="34"/>
      <c r="M91" s="26">
        <f t="shared" si="19"/>
        <v>74</v>
      </c>
      <c r="N91" s="27">
        <f t="shared" si="14"/>
        <v>4.2662112745388026</v>
      </c>
      <c r="O91" s="28">
        <f t="shared" si="15"/>
        <v>14.878046819303554</v>
      </c>
      <c r="V91">
        <v>1.6674805555555554</v>
      </c>
      <c r="W91">
        <v>-21.966244444444445</v>
      </c>
      <c r="X91" s="49">
        <f t="shared" si="16"/>
        <v>29.675420865665437</v>
      </c>
      <c r="Y91" s="50">
        <f t="shared" si="17"/>
        <v>115.60316666666665</v>
      </c>
      <c r="Z91" s="50">
        <f t="shared" si="18"/>
        <v>119.35125783549782</v>
      </c>
      <c r="AA91" s="54">
        <v>15.480821823647828</v>
      </c>
    </row>
    <row r="92" spans="1:27" ht="12.75">
      <c r="A92" s="2">
        <v>39783</v>
      </c>
      <c r="B92" s="17">
        <v>0.6770833333333334</v>
      </c>
      <c r="C92" s="17">
        <f t="shared" si="10"/>
        <v>0.6770833333357587</v>
      </c>
      <c r="D92" s="10">
        <v>1.6384166666666666</v>
      </c>
      <c r="E92" s="10">
        <v>-23.90339722222222</v>
      </c>
      <c r="F92" s="10">
        <v>1.6508055555555554</v>
      </c>
      <c r="G92" s="10">
        <v>-23.890441666666668</v>
      </c>
      <c r="H92" s="49">
        <f t="shared" si="11"/>
        <v>-10.193663738268487</v>
      </c>
      <c r="I92" s="50">
        <f t="shared" si="12"/>
        <v>-0.7773333333332033</v>
      </c>
      <c r="J92" s="50">
        <f t="shared" si="13"/>
        <v>10.22325914373693</v>
      </c>
      <c r="K92" s="54">
        <v>15.480821823647828</v>
      </c>
      <c r="L92" s="34"/>
      <c r="M92" s="26">
        <f t="shared" si="19"/>
        <v>75</v>
      </c>
      <c r="N92" s="27">
        <f t="shared" si="14"/>
        <v>4.005903789814413</v>
      </c>
      <c r="O92" s="28">
        <f t="shared" si="15"/>
        <v>14.950236473820109</v>
      </c>
      <c r="V92">
        <v>1.6841833333333334</v>
      </c>
      <c r="W92">
        <v>-21.96622222222222</v>
      </c>
      <c r="X92" s="49">
        <f t="shared" si="16"/>
        <v>30.027532296438256</v>
      </c>
      <c r="Y92" s="50">
        <f t="shared" si="17"/>
        <v>115.45316666666679</v>
      </c>
      <c r="Z92" s="50">
        <f t="shared" si="18"/>
        <v>119.29411716080044</v>
      </c>
      <c r="AA92" s="54">
        <v>15.480821823647828</v>
      </c>
    </row>
    <row r="93" spans="1:27" ht="12.75">
      <c r="A93" s="2">
        <v>39783</v>
      </c>
      <c r="B93" s="17">
        <v>0.6777777777777777</v>
      </c>
      <c r="C93" s="17">
        <f t="shared" si="10"/>
        <v>0.6777777777751908</v>
      </c>
      <c r="D93" s="10">
        <v>1.655072222222222</v>
      </c>
      <c r="E93" s="10">
        <v>-23.903258333333333</v>
      </c>
      <c r="F93" s="10">
        <v>1.6671166666666666</v>
      </c>
      <c r="G93" s="10">
        <v>-23.887916666666666</v>
      </c>
      <c r="H93" s="49">
        <f t="shared" si="11"/>
        <v>-9.910263106707697</v>
      </c>
      <c r="I93" s="50">
        <f t="shared" si="12"/>
        <v>-0.9205000000000751</v>
      </c>
      <c r="J93" s="50">
        <f t="shared" si="13"/>
        <v>9.952920932780078</v>
      </c>
      <c r="K93" s="54">
        <v>15.480821823647828</v>
      </c>
      <c r="L93" s="34"/>
      <c r="M93" s="26">
        <f t="shared" si="19"/>
        <v>76</v>
      </c>
      <c r="N93" s="27">
        <f t="shared" si="14"/>
        <v>3.7443760679895846</v>
      </c>
      <c r="O93" s="28">
        <f t="shared" si="15"/>
        <v>15.017872141480543</v>
      </c>
      <c r="V93">
        <v>1.700886111111111</v>
      </c>
      <c r="W93">
        <v>-21.9662</v>
      </c>
      <c r="X93" s="49">
        <f t="shared" si="16"/>
        <v>30.37963551185185</v>
      </c>
      <c r="Y93" s="50">
        <f t="shared" si="17"/>
        <v>115.3029999999999</v>
      </c>
      <c r="Z93" s="50">
        <f t="shared" si="18"/>
        <v>119.2380143361711</v>
      </c>
      <c r="AA93" s="54">
        <v>15.480821823647828</v>
      </c>
    </row>
    <row r="94" spans="1:27" ht="12.75">
      <c r="A94" s="2">
        <v>39783</v>
      </c>
      <c r="B94" s="17">
        <v>0.6784722222222223</v>
      </c>
      <c r="C94" s="17">
        <f t="shared" si="10"/>
        <v>0.6784722222218988</v>
      </c>
      <c r="D94" s="10">
        <v>1.671725</v>
      </c>
      <c r="E94" s="10">
        <v>-23.90312222222222</v>
      </c>
      <c r="F94" s="10">
        <v>1.6834277777777777</v>
      </c>
      <c r="G94" s="10">
        <v>-23.885383333333333</v>
      </c>
      <c r="H94" s="49">
        <f t="shared" si="11"/>
        <v>-9.629147238951408</v>
      </c>
      <c r="I94" s="50">
        <f t="shared" si="12"/>
        <v>-1.0643333333331384</v>
      </c>
      <c r="J94" s="50">
        <f t="shared" si="13"/>
        <v>9.687790356621553</v>
      </c>
      <c r="K94" s="54">
        <v>15.480821823647828</v>
      </c>
      <c r="L94" s="34"/>
      <c r="M94" s="26">
        <f t="shared" si="19"/>
        <v>77</v>
      </c>
      <c r="N94" s="27">
        <f t="shared" si="14"/>
        <v>3.4817077729418604</v>
      </c>
      <c r="O94" s="28">
        <f t="shared" si="15"/>
        <v>15.080933219805292</v>
      </c>
      <c r="V94">
        <v>1.717588888888889</v>
      </c>
      <c r="W94">
        <v>-21.966177777777776</v>
      </c>
      <c r="X94" s="49">
        <f t="shared" si="16"/>
        <v>30.731730426258697</v>
      </c>
      <c r="Y94" s="50">
        <f t="shared" si="17"/>
        <v>115.15233333333342</v>
      </c>
      <c r="Z94" s="50">
        <f t="shared" si="18"/>
        <v>119.18262930101587</v>
      </c>
      <c r="AA94" s="54">
        <v>15.480821823647828</v>
      </c>
    </row>
    <row r="95" spans="1:27" ht="12.75">
      <c r="A95" s="2">
        <v>39783</v>
      </c>
      <c r="B95" s="17">
        <v>0.6791666666666667</v>
      </c>
      <c r="C95" s="17">
        <f t="shared" si="10"/>
        <v>0.6791666666686069</v>
      </c>
      <c r="D95" s="10">
        <v>1.6883805555555556</v>
      </c>
      <c r="E95" s="10">
        <v>-23.902986111111108</v>
      </c>
      <c r="F95" s="10">
        <v>1.699738888888889</v>
      </c>
      <c r="G95" s="10">
        <v>-23.88285</v>
      </c>
      <c r="H95" s="49">
        <f t="shared" si="11"/>
        <v>-9.345745197064186</v>
      </c>
      <c r="I95" s="50">
        <f t="shared" si="12"/>
        <v>-1.2081666666664148</v>
      </c>
      <c r="J95" s="50">
        <f t="shared" si="13"/>
        <v>9.423514205586583</v>
      </c>
      <c r="K95" s="54">
        <v>15.480821823647828</v>
      </c>
      <c r="L95" s="34"/>
      <c r="M95" s="26">
        <f t="shared" si="19"/>
        <v>78</v>
      </c>
      <c r="N95" s="27">
        <f t="shared" si="14"/>
        <v>3.2179789159784415</v>
      </c>
      <c r="O95" s="28">
        <f t="shared" si="15"/>
        <v>15.139400499779004</v>
      </c>
      <c r="V95">
        <v>1.7342916666666668</v>
      </c>
      <c r="W95">
        <v>-21.966155555555556</v>
      </c>
      <c r="X95" s="49">
        <f t="shared" si="16"/>
        <v>31.08381695401144</v>
      </c>
      <c r="Y95" s="50">
        <f t="shared" si="17"/>
        <v>115.00166666666672</v>
      </c>
      <c r="Z95" s="50">
        <f t="shared" si="18"/>
        <v>119.12844753685667</v>
      </c>
      <c r="AA95" s="54">
        <v>15.480821823647828</v>
      </c>
    </row>
    <row r="96" spans="1:27" ht="12.75">
      <c r="A96" s="2">
        <v>39783</v>
      </c>
      <c r="B96" s="17">
        <v>0.6798611111111111</v>
      </c>
      <c r="C96" s="17">
        <f t="shared" si="10"/>
        <v>0.679861111108039</v>
      </c>
      <c r="D96" s="10">
        <v>1.7050333333333332</v>
      </c>
      <c r="E96" s="10">
        <v>-23.90284722222222</v>
      </c>
      <c r="F96" s="10">
        <v>1.7160499999999999</v>
      </c>
      <c r="G96" s="10">
        <v>-23.880308333333335</v>
      </c>
      <c r="H96" s="49">
        <f t="shared" si="11"/>
        <v>-9.064628337610085</v>
      </c>
      <c r="I96" s="50">
        <f t="shared" si="12"/>
        <v>-1.3523333333331067</v>
      </c>
      <c r="J96" s="50">
        <f t="shared" si="13"/>
        <v>9.164949118432006</v>
      </c>
      <c r="K96" s="54">
        <v>15.480821823647828</v>
      </c>
      <c r="L96" s="34"/>
      <c r="M96" s="26">
        <f t="shared" si="19"/>
        <v>79</v>
      </c>
      <c r="N96" s="27">
        <f t="shared" si="14"/>
        <v>2.9532698314639507</v>
      </c>
      <c r="O96" s="28">
        <f t="shared" si="15"/>
        <v>15.19325617170182</v>
      </c>
      <c r="V96">
        <v>1.7509944444444445</v>
      </c>
      <c r="W96">
        <v>-21.96613333333333</v>
      </c>
      <c r="X96" s="49">
        <f t="shared" si="16"/>
        <v>31.435895009464655</v>
      </c>
      <c r="Y96" s="50">
        <f t="shared" si="17"/>
        <v>114.85050000000022</v>
      </c>
      <c r="Z96" s="50">
        <f t="shared" si="18"/>
        <v>119.07498832792778</v>
      </c>
      <c r="AA96" s="54">
        <v>15.480821823647828</v>
      </c>
    </row>
    <row r="97" spans="1:27" ht="12.75">
      <c r="A97" s="2">
        <v>39783</v>
      </c>
      <c r="B97" s="17">
        <v>0.6805555555555555</v>
      </c>
      <c r="C97" s="17">
        <f t="shared" si="10"/>
        <v>0.6805555555547471</v>
      </c>
      <c r="D97" s="10">
        <v>1.721688888888889</v>
      </c>
      <c r="E97" s="10">
        <v>-23.90271111111111</v>
      </c>
      <c r="F97" s="10">
        <v>1.7323611111111112</v>
      </c>
      <c r="G97" s="10">
        <v>-23.87776388888889</v>
      </c>
      <c r="H97" s="49">
        <f t="shared" si="11"/>
        <v>-8.78122509836066</v>
      </c>
      <c r="I97" s="50">
        <f t="shared" si="12"/>
        <v>-1.496833333333214</v>
      </c>
      <c r="J97" s="50">
        <f t="shared" si="13"/>
        <v>8.90788550980852</v>
      </c>
      <c r="K97" s="54">
        <v>15.480821823647828</v>
      </c>
      <c r="L97" s="34"/>
      <c r="M97" s="26">
        <f t="shared" si="19"/>
        <v>80</v>
      </c>
      <c r="N97" s="27">
        <f t="shared" si="14"/>
        <v>2.687661152349828</v>
      </c>
      <c r="O97" s="28">
        <f t="shared" si="15"/>
        <v>15.242483830614358</v>
      </c>
      <c r="V97">
        <v>1.7676944444444445</v>
      </c>
      <c r="W97">
        <v>-21.96611111111111</v>
      </c>
      <c r="X97" s="49">
        <f t="shared" si="16"/>
        <v>31.785465649610714</v>
      </c>
      <c r="Y97" s="50">
        <f t="shared" si="17"/>
        <v>114.6991666666667</v>
      </c>
      <c r="Z97" s="50">
        <f t="shared" si="18"/>
        <v>119.02190832191512</v>
      </c>
      <c r="AA97" s="54">
        <v>15.480821823647828</v>
      </c>
    </row>
    <row r="98" spans="1:27" ht="12.75">
      <c r="A98" s="2">
        <v>39783</v>
      </c>
      <c r="B98" s="17">
        <v>0.68125</v>
      </c>
      <c r="C98" s="17">
        <f t="shared" si="10"/>
        <v>0.6812500000014552</v>
      </c>
      <c r="D98" s="10">
        <v>1.7383416666666667</v>
      </c>
      <c r="E98" s="10">
        <v>-23.902572222222222</v>
      </c>
      <c r="F98" s="10">
        <v>1.7486694444444446</v>
      </c>
      <c r="G98" s="10">
        <v>-23.875216666666667</v>
      </c>
      <c r="H98" s="49">
        <f t="shared" si="11"/>
        <v>-8.49782144486891</v>
      </c>
      <c r="I98" s="50">
        <f t="shared" si="12"/>
        <v>-1.6413333333333213</v>
      </c>
      <c r="J98" s="50">
        <f t="shared" si="13"/>
        <v>8.65487980390167</v>
      </c>
      <c r="K98" s="54">
        <v>15.480821823647828</v>
      </c>
      <c r="L98" s="34"/>
      <c r="M98" s="26">
        <f t="shared" si="19"/>
        <v>81</v>
      </c>
      <c r="N98" s="27">
        <f t="shared" si="14"/>
        <v>2.4212337856127424</v>
      </c>
      <c r="O98" s="28">
        <f t="shared" si="15"/>
        <v>15.287068481294835</v>
      </c>
      <c r="V98">
        <v>1.7843972222222222</v>
      </c>
      <c r="W98">
        <v>-21.966088888888887</v>
      </c>
      <c r="X98" s="49">
        <f t="shared" si="16"/>
        <v>32.14002540846487</v>
      </c>
      <c r="Y98" s="50">
        <f t="shared" si="17"/>
        <v>114.54766666666679</v>
      </c>
      <c r="Z98" s="50">
        <f t="shared" si="18"/>
        <v>118.9712115262956</v>
      </c>
      <c r="AA98" s="54">
        <v>15.480821823647828</v>
      </c>
    </row>
    <row r="99" spans="1:27" ht="12.75">
      <c r="A99" s="2">
        <v>39783</v>
      </c>
      <c r="B99" s="17">
        <v>0.6819444444444445</v>
      </c>
      <c r="C99" s="17">
        <f t="shared" si="10"/>
        <v>0.6819444444408873</v>
      </c>
      <c r="D99" s="10">
        <v>1.7549972222222223</v>
      </c>
      <c r="E99" s="10">
        <v>-23.90243611111111</v>
      </c>
      <c r="F99" s="10">
        <v>1.7649777777777778</v>
      </c>
      <c r="G99" s="10">
        <v>-23.87266111111111</v>
      </c>
      <c r="H99" s="49">
        <f t="shared" si="11"/>
        <v>-8.212131414048795</v>
      </c>
      <c r="I99" s="50">
        <f t="shared" si="12"/>
        <v>-1.7865000000000464</v>
      </c>
      <c r="J99" s="50">
        <f t="shared" si="13"/>
        <v>8.404206364173076</v>
      </c>
      <c r="K99" s="54">
        <v>15.480821823647828</v>
      </c>
      <c r="L99" s="34"/>
      <c r="M99" s="26">
        <f t="shared" si="19"/>
        <v>82</v>
      </c>
      <c r="N99" s="27">
        <f t="shared" si="14"/>
        <v>2.1540688876095397</v>
      </c>
      <c r="O99" s="28">
        <f t="shared" si="15"/>
        <v>15.326996542826752</v>
      </c>
      <c r="V99">
        <v>1.8011000000000001</v>
      </c>
      <c r="W99">
        <v>-21.966066666666666</v>
      </c>
      <c r="X99" s="49">
        <f t="shared" si="16"/>
        <v>32.49457639660067</v>
      </c>
      <c r="Y99" s="50">
        <f t="shared" si="17"/>
        <v>114.39566666666664</v>
      </c>
      <c r="Z99" s="50">
        <f t="shared" si="18"/>
        <v>118.92125986258985</v>
      </c>
      <c r="AA99" s="54">
        <v>15.480821823647828</v>
      </c>
    </row>
    <row r="100" spans="1:27" ht="12.75">
      <c r="A100" s="2">
        <v>39783</v>
      </c>
      <c r="B100" s="17">
        <v>0.6826388888888889</v>
      </c>
      <c r="C100" s="17">
        <f t="shared" si="10"/>
        <v>0.6826388888875954</v>
      </c>
      <c r="D100" s="10">
        <v>1.77165</v>
      </c>
      <c r="E100" s="10">
        <v>-23.90229722222222</v>
      </c>
      <c r="F100" s="10">
        <v>1.781288888888889</v>
      </c>
      <c r="G100" s="10">
        <v>-23.870102777777777</v>
      </c>
      <c r="H100" s="49">
        <f t="shared" si="11"/>
        <v>-7.931012140457886</v>
      </c>
      <c r="I100" s="50">
        <f t="shared" si="12"/>
        <v>-1.9316666666665583</v>
      </c>
      <c r="J100" s="50">
        <f t="shared" si="13"/>
        <v>8.162860386114726</v>
      </c>
      <c r="K100" s="54">
        <v>15.480821823647828</v>
      </c>
      <c r="L100" s="34"/>
      <c r="M100" s="26">
        <f t="shared" si="19"/>
        <v>83</v>
      </c>
      <c r="N100" s="27">
        <f t="shared" si="14"/>
        <v>1.886247839356238</v>
      </c>
      <c r="O100" s="28">
        <f t="shared" si="15"/>
        <v>15.362255852735771</v>
      </c>
      <c r="V100">
        <v>1.8178027777777777</v>
      </c>
      <c r="W100">
        <v>-21.966044444444442</v>
      </c>
      <c r="X100" s="49">
        <f t="shared" si="16"/>
        <v>32.846619686357755</v>
      </c>
      <c r="Y100" s="50">
        <f t="shared" si="17"/>
        <v>114.24350000000011</v>
      </c>
      <c r="Z100" s="50">
        <f t="shared" si="18"/>
        <v>118.87168593517235</v>
      </c>
      <c r="AA100" s="54">
        <v>15.480821823647828</v>
      </c>
    </row>
    <row r="101" spans="1:27" ht="12.75">
      <c r="A101" s="2">
        <v>39783</v>
      </c>
      <c r="B101" s="17">
        <v>0.6833333333333332</v>
      </c>
      <c r="C101" s="17">
        <f t="shared" si="10"/>
        <v>0.6833333333343035</v>
      </c>
      <c r="D101" s="10">
        <v>1.7883055555555554</v>
      </c>
      <c r="E101" s="10">
        <v>-23.90216111111111</v>
      </c>
      <c r="F101" s="10">
        <v>1.797597222222222</v>
      </c>
      <c r="G101" s="10">
        <v>-23.867541666666668</v>
      </c>
      <c r="H101" s="49">
        <f t="shared" si="11"/>
        <v>-7.645320905046458</v>
      </c>
      <c r="I101" s="50">
        <f t="shared" si="12"/>
        <v>-2.0771666666664856</v>
      </c>
      <c r="J101" s="50">
        <f t="shared" si="13"/>
        <v>7.922471401163324</v>
      </c>
      <c r="K101" s="54">
        <v>15.480821823647828</v>
      </c>
      <c r="L101" s="34"/>
      <c r="M101" s="26">
        <f>M100+1</f>
        <v>84</v>
      </c>
      <c r="N101" s="27">
        <f t="shared" si="14"/>
        <v>1.6178522217385751</v>
      </c>
      <c r="O101" s="28">
        <f t="shared" si="15"/>
        <v>15.392835670694536</v>
      </c>
      <c r="V101">
        <v>1.8345055555555556</v>
      </c>
      <c r="W101">
        <v>-21.96602222222222</v>
      </c>
      <c r="X101" s="49">
        <f t="shared" si="16"/>
        <v>33.201152895626784</v>
      </c>
      <c r="Y101" s="50">
        <f t="shared" si="17"/>
        <v>114.09116666666677</v>
      </c>
      <c r="Z101" s="50">
        <f t="shared" si="18"/>
        <v>118.8238648797451</v>
      </c>
      <c r="AA101" s="54">
        <v>15.480821823647828</v>
      </c>
    </row>
    <row r="102" spans="1:27" ht="12.75">
      <c r="A102" s="2">
        <v>39783</v>
      </c>
      <c r="B102" s="17">
        <v>0.6840277777777778</v>
      </c>
      <c r="C102" s="17">
        <f t="shared" si="10"/>
        <v>0.6840277777810115</v>
      </c>
      <c r="D102" s="10">
        <v>1.8049583333333334</v>
      </c>
      <c r="E102" s="10">
        <v>-23.90202222222222</v>
      </c>
      <c r="F102" s="10">
        <v>1.8139055555555557</v>
      </c>
      <c r="G102" s="10">
        <v>-23.864972222222224</v>
      </c>
      <c r="H102" s="49">
        <f t="shared" si="11"/>
        <v>-7.361914825277805</v>
      </c>
      <c r="I102" s="50">
        <f t="shared" si="12"/>
        <v>-2.2229999999998284</v>
      </c>
      <c r="J102" s="50">
        <f t="shared" si="13"/>
        <v>7.6902222916274905</v>
      </c>
      <c r="K102" s="54">
        <v>15.480821823647828</v>
      </c>
      <c r="L102" s="34"/>
      <c r="M102" s="26">
        <f aca="true" t="shared" si="20" ref="M102:M113">M101+1</f>
        <v>85</v>
      </c>
      <c r="N102" s="27">
        <f t="shared" si="14"/>
        <v>1.3489637906616843</v>
      </c>
      <c r="O102" s="28">
        <f t="shared" si="15"/>
        <v>15.41872668179426</v>
      </c>
      <c r="V102">
        <v>1.8512083333333333</v>
      </c>
      <c r="W102">
        <v>-21.965999999999998</v>
      </c>
      <c r="X102" s="49">
        <f t="shared" si="16"/>
        <v>33.55567707571509</v>
      </c>
      <c r="Y102" s="50">
        <f t="shared" si="17"/>
        <v>113.93833333333362</v>
      </c>
      <c r="Z102" s="50">
        <f t="shared" si="18"/>
        <v>118.7767959947881</v>
      </c>
      <c r="AA102" s="54">
        <v>15.480821823647828</v>
      </c>
    </row>
    <row r="103" spans="1:27" ht="12.75">
      <c r="A103" s="2">
        <v>39783</v>
      </c>
      <c r="B103" s="17">
        <v>0.6847222222222222</v>
      </c>
      <c r="C103" s="17">
        <f t="shared" si="10"/>
        <v>0.6847222222204437</v>
      </c>
      <c r="D103" s="10">
        <v>1.8216138888888889</v>
      </c>
      <c r="E103" s="10">
        <v>-23.90188611111111</v>
      </c>
      <c r="F103" s="10">
        <v>1.830211111111111</v>
      </c>
      <c r="G103" s="10">
        <v>-23.862402777777778</v>
      </c>
      <c r="H103" s="49">
        <f t="shared" si="11"/>
        <v>-7.073936781343205</v>
      </c>
      <c r="I103" s="50">
        <f t="shared" si="12"/>
        <v>-2.3689999999999856</v>
      </c>
      <c r="J103" s="50">
        <f t="shared" si="13"/>
        <v>7.460076580467535</v>
      </c>
      <c r="K103" s="54">
        <v>15.480821823647828</v>
      </c>
      <c r="L103" s="34"/>
      <c r="M103" s="26">
        <f t="shared" si="20"/>
        <v>86</v>
      </c>
      <c r="N103" s="27">
        <f t="shared" si="14"/>
        <v>1.0796644521464518</v>
      </c>
      <c r="O103" s="28">
        <f t="shared" si="15"/>
        <v>15.439920999382148</v>
      </c>
      <c r="V103">
        <v>1.867911111111111</v>
      </c>
      <c r="W103">
        <v>-21.965975</v>
      </c>
      <c r="X103" s="49">
        <f t="shared" si="16"/>
        <v>33.91269091758872</v>
      </c>
      <c r="Y103" s="50">
        <f t="shared" si="17"/>
        <v>113.78566666666664</v>
      </c>
      <c r="Z103" s="50">
        <f t="shared" si="18"/>
        <v>118.73183458554692</v>
      </c>
      <c r="AA103" s="54">
        <v>15.480821823647828</v>
      </c>
    </row>
    <row r="104" spans="1:27" ht="12.75">
      <c r="A104" s="2">
        <v>39783</v>
      </c>
      <c r="B104" s="17">
        <v>0.6854166666666667</v>
      </c>
      <c r="C104" s="17">
        <f t="shared" si="10"/>
        <v>0.6854166666671517</v>
      </c>
      <c r="D104" s="10">
        <v>1.8382666666666667</v>
      </c>
      <c r="E104" s="10">
        <v>-23.90174722222222</v>
      </c>
      <c r="F104" s="10">
        <v>1.8465194444444446</v>
      </c>
      <c r="G104" s="10">
        <v>-23.859825</v>
      </c>
      <c r="H104" s="49">
        <f t="shared" si="11"/>
        <v>-6.790529484782885</v>
      </c>
      <c r="I104" s="50">
        <f t="shared" si="12"/>
        <v>-2.515333333333132</v>
      </c>
      <c r="J104" s="50">
        <f t="shared" si="13"/>
        <v>7.2414219916728015</v>
      </c>
      <c r="K104" s="54">
        <v>15.480821823647828</v>
      </c>
      <c r="L104" s="34"/>
      <c r="M104" s="26">
        <f t="shared" si="20"/>
        <v>87</v>
      </c>
      <c r="N104" s="27">
        <f t="shared" si="14"/>
        <v>0.810036237380155</v>
      </c>
      <c r="O104" s="28">
        <f t="shared" si="15"/>
        <v>15.456412167463753</v>
      </c>
      <c r="V104">
        <v>1.8846138888888888</v>
      </c>
      <c r="W104">
        <v>-21.965952777777776</v>
      </c>
      <c r="X104" s="49">
        <f t="shared" si="16"/>
        <v>34.26719675886625</v>
      </c>
      <c r="Y104" s="50">
        <f t="shared" si="17"/>
        <v>113.63233333333348</v>
      </c>
      <c r="Z104" s="50">
        <f t="shared" si="18"/>
        <v>118.68676401557447</v>
      </c>
      <c r="AA104" s="54">
        <v>15.480821823647828</v>
      </c>
    </row>
    <row r="105" spans="1:27" ht="12.75">
      <c r="A105" s="2">
        <v>39783</v>
      </c>
      <c r="B105" s="17">
        <v>0.686111111111111</v>
      </c>
      <c r="C105" s="17">
        <f t="shared" si="10"/>
        <v>0.6861111111138598</v>
      </c>
      <c r="D105" s="10">
        <v>1.8549222222222224</v>
      </c>
      <c r="E105" s="10">
        <v>-23.90161111111111</v>
      </c>
      <c r="F105" s="10">
        <v>1.862827777777778</v>
      </c>
      <c r="G105" s="10">
        <v>-23.857244444444447</v>
      </c>
      <c r="H105" s="49">
        <f t="shared" si="11"/>
        <v>-6.504835833028144</v>
      </c>
      <c r="I105" s="50">
        <f t="shared" si="12"/>
        <v>-2.6619999999996935</v>
      </c>
      <c r="J105" s="50">
        <f t="shared" si="13"/>
        <v>7.028451693982489</v>
      </c>
      <c r="K105" s="54">
        <v>15.480821823647828</v>
      </c>
      <c r="L105" s="34"/>
      <c r="M105" s="26">
        <f t="shared" si="20"/>
        <v>88</v>
      </c>
      <c r="N105" s="27">
        <f t="shared" si="14"/>
        <v>0.5401612777289513</v>
      </c>
      <c r="O105" s="28">
        <f t="shared" si="15"/>
        <v>15.468195162669522</v>
      </c>
      <c r="V105">
        <v>1.9013138888888887</v>
      </c>
      <c r="W105">
        <v>-21.965930555555556</v>
      </c>
      <c r="X105" s="49">
        <f t="shared" si="16"/>
        <v>34.6191946333385</v>
      </c>
      <c r="Y105" s="50">
        <f t="shared" si="17"/>
        <v>113.4788333333335</v>
      </c>
      <c r="Z105" s="50">
        <f t="shared" si="18"/>
        <v>118.64204251341702</v>
      </c>
      <c r="AA105" s="54">
        <v>15.480821823647828</v>
      </c>
    </row>
    <row r="106" spans="1:27" ht="12.75">
      <c r="A106" s="2">
        <v>39783</v>
      </c>
      <c r="B106" s="17">
        <v>0.6868055555555556</v>
      </c>
      <c r="C106" s="17">
        <f t="shared" si="10"/>
        <v>0.6868055555532919</v>
      </c>
      <c r="D106" s="10">
        <v>1.871575</v>
      </c>
      <c r="E106" s="10">
        <v>-23.90147222222222</v>
      </c>
      <c r="F106" s="10">
        <v>1.8791333333333333</v>
      </c>
      <c r="G106" s="10">
        <v>-23.854658333333333</v>
      </c>
      <c r="H106" s="49">
        <f t="shared" si="11"/>
        <v>-6.2191417132890585</v>
      </c>
      <c r="I106" s="50">
        <f t="shared" si="12"/>
        <v>-2.8088333333332827</v>
      </c>
      <c r="J106" s="50">
        <f t="shared" si="13"/>
        <v>6.824021420278231</v>
      </c>
      <c r="K106" s="54">
        <v>15.480821823647828</v>
      </c>
      <c r="L106" s="34"/>
      <c r="M106" s="26">
        <f t="shared" si="20"/>
        <v>89</v>
      </c>
      <c r="N106" s="27">
        <f t="shared" si="14"/>
        <v>0.2701217797198917</v>
      </c>
      <c r="O106" s="28">
        <f t="shared" si="15"/>
        <v>15.47526639578497</v>
      </c>
      <c r="V106">
        <v>1.9180166666666665</v>
      </c>
      <c r="W106">
        <v>-21.96590833333333</v>
      </c>
      <c r="X106" s="49">
        <f t="shared" si="16"/>
        <v>34.976180546797075</v>
      </c>
      <c r="Y106" s="50">
        <f t="shared" si="17"/>
        <v>113.3250000000001</v>
      </c>
      <c r="Z106" s="50">
        <f t="shared" si="18"/>
        <v>118.59969996016925</v>
      </c>
      <c r="AA106" s="54">
        <v>15.480821823647828</v>
      </c>
    </row>
    <row r="107" spans="1:27" ht="12.75">
      <c r="A107" s="2">
        <v>39783</v>
      </c>
      <c r="B107" s="17">
        <v>0.6875</v>
      </c>
      <c r="C107" s="17">
        <f t="shared" si="10"/>
        <v>0.6875</v>
      </c>
      <c r="D107" s="10">
        <v>1.8882305555555556</v>
      </c>
      <c r="E107" s="10">
        <v>-23.90133611111111</v>
      </c>
      <c r="F107" s="10">
        <v>1.895438888888889</v>
      </c>
      <c r="G107" s="10">
        <v>-23.852069444444446</v>
      </c>
      <c r="H107" s="49">
        <f t="shared" si="11"/>
        <v>-5.9311612409207175</v>
      </c>
      <c r="I107" s="50">
        <f t="shared" si="12"/>
        <v>-2.955999999999861</v>
      </c>
      <c r="J107" s="50">
        <f t="shared" si="13"/>
        <v>6.626960816679043</v>
      </c>
      <c r="K107" s="54">
        <v>15.480821823647828</v>
      </c>
      <c r="L107" s="34"/>
      <c r="M107" s="26">
        <f t="shared" si="20"/>
        <v>90</v>
      </c>
      <c r="N107" s="27">
        <f t="shared" si="14"/>
        <v>9.481193388723916E-16</v>
      </c>
      <c r="O107" s="28">
        <f t="shared" si="15"/>
        <v>15.47762371284399</v>
      </c>
      <c r="V107">
        <v>1.9347194444444444</v>
      </c>
      <c r="W107">
        <v>-21.96588611111111</v>
      </c>
      <c r="X107" s="49">
        <f t="shared" si="16"/>
        <v>35.33315695526211</v>
      </c>
      <c r="Y107" s="50">
        <f t="shared" si="17"/>
        <v>113.1710000000001</v>
      </c>
      <c r="Z107" s="50">
        <f t="shared" si="18"/>
        <v>118.55845487111078</v>
      </c>
      <c r="AA107" s="54">
        <v>15.480821823647828</v>
      </c>
    </row>
    <row r="108" spans="1:27" ht="12.75">
      <c r="A108" s="2">
        <v>39783</v>
      </c>
      <c r="B108" s="17">
        <v>0.6881944444444444</v>
      </c>
      <c r="C108" s="17">
        <f t="shared" si="10"/>
        <v>0.6881944444467081</v>
      </c>
      <c r="D108" s="10">
        <v>1.9048833333333333</v>
      </c>
      <c r="E108" s="10">
        <v>-23.90119722222222</v>
      </c>
      <c r="F108" s="10">
        <v>1.9117444444444442</v>
      </c>
      <c r="G108" s="10">
        <v>-23.849474999999998</v>
      </c>
      <c r="H108" s="49">
        <f t="shared" si="11"/>
        <v>-5.645465897112453</v>
      </c>
      <c r="I108" s="50">
        <f t="shared" si="12"/>
        <v>-3.1033333333332536</v>
      </c>
      <c r="J108" s="50">
        <f t="shared" si="13"/>
        <v>6.4422017178319555</v>
      </c>
      <c r="K108" s="54">
        <v>15.480821823647828</v>
      </c>
      <c r="L108" s="34"/>
      <c r="M108" s="26">
        <f t="shared" si="20"/>
        <v>91</v>
      </c>
      <c r="N108" s="27">
        <f t="shared" si="14"/>
        <v>-0.2701217797198898</v>
      </c>
      <c r="O108" s="28">
        <f t="shared" si="15"/>
        <v>15.47526639578497</v>
      </c>
      <c r="V108">
        <v>1.9514222222222222</v>
      </c>
      <c r="W108">
        <v>-21.965863888888887</v>
      </c>
      <c r="X108" s="49">
        <f t="shared" si="16"/>
        <v>35.69012377194673</v>
      </c>
      <c r="Y108" s="50">
        <f t="shared" si="17"/>
        <v>113.0166666666667</v>
      </c>
      <c r="Z108" s="50">
        <f t="shared" si="18"/>
        <v>118.51814999948881</v>
      </c>
      <c r="AA108" s="54">
        <v>15.480821823647828</v>
      </c>
    </row>
    <row r="109" spans="1:27" ht="12.75">
      <c r="A109" s="2">
        <v>39783</v>
      </c>
      <c r="B109" s="17">
        <v>0.688888888888889</v>
      </c>
      <c r="C109" s="17">
        <f t="shared" si="10"/>
        <v>0.6888888888861402</v>
      </c>
      <c r="D109" s="10">
        <v>1.9215388888888887</v>
      </c>
      <c r="E109" s="10">
        <v>-23.90105833333333</v>
      </c>
      <c r="F109" s="10">
        <v>1.9280499999999998</v>
      </c>
      <c r="G109" s="10">
        <v>-23.846877777777777</v>
      </c>
      <c r="H109" s="49">
        <f t="shared" si="11"/>
        <v>-5.35748432325655</v>
      </c>
      <c r="I109" s="50">
        <f t="shared" si="12"/>
        <v>-3.2508333333332473</v>
      </c>
      <c r="J109" s="50">
        <f t="shared" si="13"/>
        <v>6.26662234661147</v>
      </c>
      <c r="K109" s="54">
        <v>15.480821823647828</v>
      </c>
      <c r="L109" s="34"/>
      <c r="M109" s="26">
        <f t="shared" si="20"/>
        <v>92</v>
      </c>
      <c r="N109" s="27">
        <f t="shared" si="14"/>
        <v>-0.5401612777289494</v>
      </c>
      <c r="O109" s="28">
        <f t="shared" si="15"/>
        <v>15.468195162669522</v>
      </c>
      <c r="V109">
        <v>1.968125</v>
      </c>
      <c r="W109">
        <v>-21.965841666666666</v>
      </c>
      <c r="X109" s="49">
        <f t="shared" si="16"/>
        <v>36.047080910065205</v>
      </c>
      <c r="Y109" s="50">
        <f t="shared" si="17"/>
        <v>112.86216666666668</v>
      </c>
      <c r="Z109" s="50">
        <f t="shared" si="18"/>
        <v>118.47894625979434</v>
      </c>
      <c r="AA109" s="54">
        <v>15.480821823647828</v>
      </c>
    </row>
    <row r="110" spans="1:27" ht="12.75">
      <c r="A110" s="2">
        <v>39783</v>
      </c>
      <c r="B110" s="17">
        <v>0.6895833333333333</v>
      </c>
      <c r="C110" s="17">
        <f t="shared" si="10"/>
        <v>0.6895833333328483</v>
      </c>
      <c r="D110" s="10">
        <v>1.9381916666666668</v>
      </c>
      <c r="E110" s="10">
        <v>-23.90092222222222</v>
      </c>
      <c r="F110" s="10">
        <v>1.9443555555555556</v>
      </c>
      <c r="G110" s="10">
        <v>-23.844275</v>
      </c>
      <c r="H110" s="49">
        <f t="shared" si="11"/>
        <v>-5.071787640293176</v>
      </c>
      <c r="I110" s="50">
        <f t="shared" si="12"/>
        <v>-3.3988333333332577</v>
      </c>
      <c r="J110" s="50">
        <f t="shared" si="13"/>
        <v>6.105333561404151</v>
      </c>
      <c r="K110" s="54">
        <v>15.480821823647828</v>
      </c>
      <c r="L110" s="34"/>
      <c r="M110" s="26">
        <f t="shared" si="20"/>
        <v>93</v>
      </c>
      <c r="N110" s="27">
        <f t="shared" si="14"/>
        <v>-0.8100362373801531</v>
      </c>
      <c r="O110" s="28">
        <f t="shared" si="15"/>
        <v>15.456412167463753</v>
      </c>
      <c r="V110">
        <v>1.9848277777777779</v>
      </c>
      <c r="W110">
        <v>-21.965819444444445</v>
      </c>
      <c r="X110" s="49">
        <f t="shared" si="16"/>
        <v>36.40402828283351</v>
      </c>
      <c r="Y110" s="50">
        <f t="shared" si="17"/>
        <v>112.70733333333325</v>
      </c>
      <c r="Z110" s="50">
        <f t="shared" si="18"/>
        <v>118.44068668463737</v>
      </c>
      <c r="AA110" s="54">
        <v>15.480821823647828</v>
      </c>
    </row>
    <row r="111" spans="1:27" ht="12.75">
      <c r="A111" s="2">
        <v>39783</v>
      </c>
      <c r="B111" s="17">
        <v>0.6902777777777778</v>
      </c>
      <c r="C111" s="17">
        <f t="shared" si="10"/>
        <v>0.6902777777795563</v>
      </c>
      <c r="D111" s="10">
        <v>1.9548444444444444</v>
      </c>
      <c r="E111" s="10">
        <v>-23.900783333333333</v>
      </c>
      <c r="F111" s="10">
        <v>1.960661111111111</v>
      </c>
      <c r="G111" s="10">
        <v>-23.841666666666665</v>
      </c>
      <c r="H111" s="49">
        <f t="shared" si="11"/>
        <v>-4.786090458576741</v>
      </c>
      <c r="I111" s="50">
        <f t="shared" si="12"/>
        <v>-3.5470000000000823</v>
      </c>
      <c r="J111" s="50">
        <f t="shared" si="13"/>
        <v>5.957169703615962</v>
      </c>
      <c r="K111" s="54">
        <v>15.480821823647828</v>
      </c>
      <c r="L111" s="34"/>
      <c r="M111" s="26">
        <f t="shared" si="20"/>
        <v>94</v>
      </c>
      <c r="N111" s="27">
        <f t="shared" si="14"/>
        <v>-1.0796644521464533</v>
      </c>
      <c r="O111" s="28">
        <f t="shared" si="15"/>
        <v>15.439920999382148</v>
      </c>
      <c r="V111">
        <v>2.0015305555555556</v>
      </c>
      <c r="W111">
        <v>-21.96579722222222</v>
      </c>
      <c r="X111" s="49">
        <f t="shared" si="16"/>
        <v>36.76096580346899</v>
      </c>
      <c r="Y111" s="50">
        <f t="shared" si="17"/>
        <v>112.55216666666662</v>
      </c>
      <c r="Z111" s="50">
        <f t="shared" si="18"/>
        <v>118.40337338169431</v>
      </c>
      <c r="AA111" s="54">
        <v>15.480821823647828</v>
      </c>
    </row>
    <row r="112" spans="1:27" ht="12.75">
      <c r="A112" s="2">
        <v>39783</v>
      </c>
      <c r="B112" s="17">
        <v>0.6909722222222222</v>
      </c>
      <c r="C112" s="17">
        <f t="shared" si="10"/>
        <v>0.6909722222189885</v>
      </c>
      <c r="D112" s="10">
        <v>1.9715</v>
      </c>
      <c r="E112" s="10">
        <v>-23.900647222222222</v>
      </c>
      <c r="F112" s="10">
        <v>1.976963888888889</v>
      </c>
      <c r="G112" s="10">
        <v>-23.839055555555554</v>
      </c>
      <c r="H112" s="49">
        <f t="shared" si="11"/>
        <v>-4.4958213194241</v>
      </c>
      <c r="I112" s="50">
        <f t="shared" si="12"/>
        <v>-3.6955000000001093</v>
      </c>
      <c r="J112" s="50">
        <f t="shared" si="13"/>
        <v>5.819719029832029</v>
      </c>
      <c r="K112" s="54">
        <v>15.480821823647828</v>
      </c>
      <c r="L112" s="34"/>
      <c r="M112" s="26">
        <f t="shared" si="20"/>
        <v>95</v>
      </c>
      <c r="N112" s="27">
        <f t="shared" si="14"/>
        <v>-1.3489637906616856</v>
      </c>
      <c r="O112" s="28">
        <f t="shared" si="15"/>
        <v>15.41872668179426</v>
      </c>
      <c r="V112">
        <v>2.0182333333333333</v>
      </c>
      <c r="W112">
        <v>-21.965775</v>
      </c>
      <c r="X112" s="49">
        <f t="shared" si="16"/>
        <v>37.120391959250554</v>
      </c>
      <c r="Y112" s="50">
        <f t="shared" si="17"/>
        <v>112.39683333333318</v>
      </c>
      <c r="Z112" s="50">
        <f t="shared" si="18"/>
        <v>118.36795023387653</v>
      </c>
      <c r="AA112" s="54">
        <v>15.480821823647828</v>
      </c>
    </row>
    <row r="113" spans="1:27" ht="12.75">
      <c r="A113" s="2">
        <v>39783</v>
      </c>
      <c r="B113" s="17">
        <v>0.6916666666666668</v>
      </c>
      <c r="C113" s="17">
        <f t="shared" si="10"/>
        <v>0.6916666666656965</v>
      </c>
      <c r="D113" s="10">
        <v>1.9881527777777779</v>
      </c>
      <c r="E113" s="10">
        <v>-23.90050833333333</v>
      </c>
      <c r="F113" s="10">
        <v>1.9932694444444445</v>
      </c>
      <c r="G113" s="10">
        <v>-23.83643888888889</v>
      </c>
      <c r="H113" s="49">
        <f t="shared" si="11"/>
        <v>-4.210122911233081</v>
      </c>
      <c r="I113" s="50">
        <f t="shared" si="12"/>
        <v>-3.844166666666524</v>
      </c>
      <c r="J113" s="50">
        <f t="shared" si="13"/>
        <v>5.701118512081619</v>
      </c>
      <c r="K113" s="54">
        <v>15.480821823647828</v>
      </c>
      <c r="L113" s="34"/>
      <c r="M113" s="26">
        <f t="shared" si="20"/>
        <v>96</v>
      </c>
      <c r="N113" s="27">
        <f t="shared" si="14"/>
        <v>-1.6178522217385767</v>
      </c>
      <c r="O113" s="28">
        <f t="shared" si="15"/>
        <v>15.392835670694536</v>
      </c>
      <c r="V113">
        <v>2.034933333333333</v>
      </c>
      <c r="W113">
        <v>-21.965752777777777</v>
      </c>
      <c r="X113" s="49">
        <f t="shared" si="16"/>
        <v>37.47481100444689</v>
      </c>
      <c r="Y113" s="50">
        <f t="shared" si="17"/>
        <v>112.24116666666674</v>
      </c>
      <c r="Z113" s="50">
        <f t="shared" si="18"/>
        <v>118.3319101278834</v>
      </c>
      <c r="AA113" s="54">
        <v>15.480821823647828</v>
      </c>
    </row>
    <row r="114" spans="1:27" ht="12.75">
      <c r="A114" s="2">
        <v>39783</v>
      </c>
      <c r="B114" s="17">
        <v>0.6923611111111111</v>
      </c>
      <c r="C114" s="17">
        <f t="shared" si="10"/>
        <v>0.6923611111124046</v>
      </c>
      <c r="D114" s="10">
        <v>2.0048083333333335</v>
      </c>
      <c r="E114" s="10">
        <v>-23.90037222222222</v>
      </c>
      <c r="F114" s="10">
        <v>2.0095722222222223</v>
      </c>
      <c r="G114" s="10">
        <v>-23.833816666666664</v>
      </c>
      <c r="H114" s="49">
        <f t="shared" si="11"/>
        <v>-3.919852548268387</v>
      </c>
      <c r="I114" s="50">
        <f t="shared" si="12"/>
        <v>-3.993333333333382</v>
      </c>
      <c r="J114" s="50">
        <f t="shared" si="13"/>
        <v>5.595708633522448</v>
      </c>
      <c r="K114" s="54">
        <v>15.480821823647828</v>
      </c>
      <c r="L114" s="34"/>
      <c r="M114" s="26">
        <f>M113+1</f>
        <v>97</v>
      </c>
      <c r="N114" s="27">
        <f t="shared" si="14"/>
        <v>-1.886247839356236</v>
      </c>
      <c r="O114" s="28">
        <f t="shared" si="15"/>
        <v>15.362255852735773</v>
      </c>
      <c r="V114">
        <v>2.0516361111111108</v>
      </c>
      <c r="W114">
        <v>-21.965730555555556</v>
      </c>
      <c r="X114" s="49">
        <f t="shared" si="16"/>
        <v>37.8342169759369</v>
      </c>
      <c r="Y114" s="50">
        <f t="shared" si="17"/>
        <v>112.08516666666647</v>
      </c>
      <c r="Z114" s="50">
        <f t="shared" si="18"/>
        <v>118.29840472667699</v>
      </c>
      <c r="AA114" s="54">
        <v>15.480821823647828</v>
      </c>
    </row>
    <row r="115" spans="1:27" ht="12.75">
      <c r="A115" s="2">
        <v>39783</v>
      </c>
      <c r="B115" s="17">
        <v>0.6930555555555555</v>
      </c>
      <c r="C115" s="17">
        <f t="shared" si="10"/>
        <v>0.6930555555591127</v>
      </c>
      <c r="D115" s="10">
        <v>2.021461111111111</v>
      </c>
      <c r="E115" s="10">
        <v>-23.900233333333333</v>
      </c>
      <c r="F115" s="10">
        <v>2.025875</v>
      </c>
      <c r="G115" s="10">
        <v>-23.831191666666665</v>
      </c>
      <c r="H115" s="49">
        <f t="shared" si="11"/>
        <v>-3.631867282859836</v>
      </c>
      <c r="I115" s="50">
        <f t="shared" si="12"/>
        <v>-4.142500000000027</v>
      </c>
      <c r="J115" s="50">
        <f t="shared" si="13"/>
        <v>5.509152948531009</v>
      </c>
      <c r="K115" s="54">
        <v>15.480821823647828</v>
      </c>
      <c r="L115" s="34"/>
      <c r="M115" s="26">
        <f>M114+1</f>
        <v>98</v>
      </c>
      <c r="N115" s="27">
        <f t="shared" si="14"/>
        <v>-2.154068887609538</v>
      </c>
      <c r="O115" s="28">
        <f t="shared" si="15"/>
        <v>15.326996542826752</v>
      </c>
      <c r="V115">
        <v>2.068338888888889</v>
      </c>
      <c r="W115">
        <v>-21.965708333333332</v>
      </c>
      <c r="X115" s="49">
        <f t="shared" si="16"/>
        <v>38.193612700364774</v>
      </c>
      <c r="Y115" s="50">
        <f t="shared" si="17"/>
        <v>111.92900000000002</v>
      </c>
      <c r="Z115" s="50">
        <f t="shared" si="18"/>
        <v>118.26602678751607</v>
      </c>
      <c r="AA115" s="54">
        <v>15.480821823647828</v>
      </c>
    </row>
    <row r="116" spans="1:27" ht="12.75">
      <c r="A116" s="2">
        <v>39783</v>
      </c>
      <c r="B116" s="17">
        <v>0.69375</v>
      </c>
      <c r="C116" s="17">
        <f t="shared" si="10"/>
        <v>0.6937499999985448</v>
      </c>
      <c r="D116" s="10">
        <v>2.0381166666666664</v>
      </c>
      <c r="E116" s="10">
        <v>-23.90009444444444</v>
      </c>
      <c r="F116" s="10">
        <v>2.042177777777778</v>
      </c>
      <c r="G116" s="10">
        <v>-23.828563888888887</v>
      </c>
      <c r="H116" s="49">
        <f t="shared" si="11"/>
        <v>-3.3415957654882535</v>
      </c>
      <c r="I116" s="50">
        <f t="shared" si="12"/>
        <v>-4.2918333333332725</v>
      </c>
      <c r="J116" s="50">
        <f t="shared" si="13"/>
        <v>5.439310215554875</v>
      </c>
      <c r="K116" s="54">
        <v>15.480821823647828</v>
      </c>
      <c r="L116" s="34"/>
      <c r="M116" s="26">
        <f>M115+1</f>
        <v>99</v>
      </c>
      <c r="N116" s="27">
        <f t="shared" si="14"/>
        <v>-2.4212337856127406</v>
      </c>
      <c r="O116" s="28">
        <f t="shared" si="15"/>
        <v>15.287068481294835</v>
      </c>
      <c r="V116">
        <v>2.0850416666666667</v>
      </c>
      <c r="W116">
        <v>-21.96568611111111</v>
      </c>
      <c r="X116" s="49">
        <f t="shared" si="16"/>
        <v>38.5529980903765</v>
      </c>
      <c r="Y116" s="50">
        <f t="shared" si="17"/>
        <v>111.77266666666654</v>
      </c>
      <c r="Z116" s="50">
        <f t="shared" si="18"/>
        <v>118.23477777512979</v>
      </c>
      <c r="AA116" s="54">
        <v>15.480821823647828</v>
      </c>
    </row>
    <row r="117" spans="1:27" ht="12.75">
      <c r="A117" s="2">
        <v>39783</v>
      </c>
      <c r="B117" s="17">
        <v>0.6944444444444445</v>
      </c>
      <c r="C117" s="17">
        <f t="shared" si="10"/>
        <v>0.6944444444452529</v>
      </c>
      <c r="D117" s="10">
        <v>2.054769444444444</v>
      </c>
      <c r="E117" s="10">
        <v>-23.899958333333334</v>
      </c>
      <c r="F117" s="10">
        <v>2.058480555555555</v>
      </c>
      <c r="G117" s="10">
        <v>-23.825930555555555</v>
      </c>
      <c r="H117" s="49">
        <f t="shared" si="11"/>
        <v>-3.0536091945366426</v>
      </c>
      <c r="I117" s="50">
        <f t="shared" si="12"/>
        <v>-4.441666666666748</v>
      </c>
      <c r="J117" s="50">
        <f t="shared" si="13"/>
        <v>5.39007716927478</v>
      </c>
      <c r="K117" s="54">
        <v>15.480821823647828</v>
      </c>
      <c r="L117" s="34"/>
      <c r="M117" s="26">
        <f aca="true" t="shared" si="21" ref="M117:M180">M116+1</f>
        <v>100</v>
      </c>
      <c r="N117" s="27">
        <f t="shared" si="14"/>
        <v>-2.6876611523498264</v>
      </c>
      <c r="O117" s="28">
        <f t="shared" si="15"/>
        <v>15.242483830614358</v>
      </c>
      <c r="V117">
        <v>2.1017444444444444</v>
      </c>
      <c r="W117">
        <v>-21.965663888888887</v>
      </c>
      <c r="X117" s="49">
        <f t="shared" si="16"/>
        <v>38.91237305862106</v>
      </c>
      <c r="Y117" s="50">
        <f t="shared" si="17"/>
        <v>111.61600000000007</v>
      </c>
      <c r="Z117" s="50">
        <f t="shared" si="18"/>
        <v>118.20450174614042</v>
      </c>
      <c r="AA117" s="54">
        <v>15.480821823647828</v>
      </c>
    </row>
    <row r="118" spans="1:27" ht="12.75">
      <c r="A118" s="2">
        <v>39783</v>
      </c>
      <c r="B118" s="17">
        <v>0.6951388888888889</v>
      </c>
      <c r="C118" s="17">
        <f t="shared" si="10"/>
        <v>0.695138888891961</v>
      </c>
      <c r="D118" s="10">
        <v>2.071425</v>
      </c>
      <c r="E118" s="10">
        <v>-23.899819444444443</v>
      </c>
      <c r="F118" s="10">
        <v>2.074780555555556</v>
      </c>
      <c r="G118" s="10">
        <v>-23.823291666666666</v>
      </c>
      <c r="H118" s="49">
        <f t="shared" si="11"/>
        <v>-2.7610508004829035</v>
      </c>
      <c r="I118" s="50">
        <f t="shared" si="12"/>
        <v>-4.591666666666612</v>
      </c>
      <c r="J118" s="50">
        <f t="shared" si="13"/>
        <v>5.3578731135241116</v>
      </c>
      <c r="K118" s="54">
        <v>15.474821586183184</v>
      </c>
      <c r="L118" s="34"/>
      <c r="M118" s="26">
        <f t="shared" si="21"/>
        <v>101</v>
      </c>
      <c r="N118" s="27">
        <f t="shared" si="14"/>
        <v>-2.953269831463949</v>
      </c>
      <c r="O118" s="28">
        <f t="shared" si="15"/>
        <v>15.19325617170182</v>
      </c>
      <c r="V118">
        <v>2.118447222222222</v>
      </c>
      <c r="W118">
        <v>-21.96563888888889</v>
      </c>
      <c r="X118" s="49">
        <f t="shared" si="16"/>
        <v>39.274235947787545</v>
      </c>
      <c r="Y118" s="50">
        <f t="shared" si="17"/>
        <v>111.45916666666658</v>
      </c>
      <c r="Z118" s="50">
        <f t="shared" si="18"/>
        <v>118.17618814004048</v>
      </c>
      <c r="AA118" s="54">
        <v>15.474821586183184</v>
      </c>
    </row>
    <row r="119" spans="1:27" ht="12.75">
      <c r="A119" s="2">
        <v>39783</v>
      </c>
      <c r="B119" s="17">
        <v>0.6958333333333333</v>
      </c>
      <c r="C119" s="17">
        <f t="shared" si="10"/>
        <v>0.6958333333313931</v>
      </c>
      <c r="D119" s="10">
        <v>2.088077777777778</v>
      </c>
      <c r="E119" s="10">
        <v>-23.899683333333332</v>
      </c>
      <c r="F119" s="10">
        <v>2.0910833333333336</v>
      </c>
      <c r="G119" s="10">
        <v>-23.82065</v>
      </c>
      <c r="H119" s="49">
        <f t="shared" si="11"/>
        <v>-2.4730630058185774</v>
      </c>
      <c r="I119" s="50">
        <f t="shared" si="12"/>
        <v>-4.741999999999891</v>
      </c>
      <c r="J119" s="50">
        <f t="shared" si="13"/>
        <v>5.348140296471978</v>
      </c>
      <c r="K119" s="54">
        <v>15.474821586183184</v>
      </c>
      <c r="L119" s="34"/>
      <c r="M119" s="26">
        <f t="shared" si="21"/>
        <v>102</v>
      </c>
      <c r="N119" s="27">
        <f t="shared" si="14"/>
        <v>-3.2179789159784398</v>
      </c>
      <c r="O119" s="28">
        <f t="shared" si="15"/>
        <v>15.139400499779006</v>
      </c>
      <c r="V119">
        <v>2.13515</v>
      </c>
      <c r="W119">
        <v>-21.965616666666666</v>
      </c>
      <c r="X119" s="49">
        <f t="shared" si="16"/>
        <v>39.633589785771</v>
      </c>
      <c r="Y119" s="50">
        <f t="shared" si="17"/>
        <v>111.30200000000009</v>
      </c>
      <c r="Z119" s="50">
        <f t="shared" si="18"/>
        <v>118.14802852060966</v>
      </c>
      <c r="AA119" s="54">
        <v>15.474821586183184</v>
      </c>
    </row>
    <row r="120" spans="1:27" ht="12.75">
      <c r="A120" s="2">
        <v>39783</v>
      </c>
      <c r="B120" s="17">
        <v>0.6965277777777777</v>
      </c>
      <c r="C120" s="17">
        <f t="shared" si="10"/>
        <v>0.6965277777781012</v>
      </c>
      <c r="D120" s="10">
        <v>2.1047333333333333</v>
      </c>
      <c r="E120" s="10">
        <v>-23.899544444444444</v>
      </c>
      <c r="F120" s="10">
        <v>2.1073833333333334</v>
      </c>
      <c r="G120" s="10">
        <v>-23.818002777777778</v>
      </c>
      <c r="H120" s="49">
        <f t="shared" si="11"/>
        <v>-2.180503365865681</v>
      </c>
      <c r="I120" s="50">
        <f t="shared" si="12"/>
        <v>-4.892499999999984</v>
      </c>
      <c r="J120" s="50">
        <f t="shared" si="13"/>
        <v>5.356412155403223</v>
      </c>
      <c r="K120" s="54">
        <v>15.474821586183184</v>
      </c>
      <c r="L120" s="34"/>
      <c r="M120" s="26">
        <f t="shared" si="21"/>
        <v>103</v>
      </c>
      <c r="N120" s="27">
        <f t="shared" si="14"/>
        <v>-3.481707772941862</v>
      </c>
      <c r="O120" s="28">
        <f t="shared" si="15"/>
        <v>15.080933219805292</v>
      </c>
      <c r="V120">
        <v>2.15185</v>
      </c>
      <c r="W120">
        <v>-21.965594444444445</v>
      </c>
      <c r="X120" s="49">
        <f t="shared" si="16"/>
        <v>39.992933011095076</v>
      </c>
      <c r="Y120" s="50">
        <f t="shared" si="17"/>
        <v>111.14449999999998</v>
      </c>
      <c r="Z120" s="50">
        <f t="shared" si="18"/>
        <v>118.1208473178208</v>
      </c>
      <c r="AA120" s="54">
        <v>15.474821586183184</v>
      </c>
    </row>
    <row r="121" spans="1:27" ht="12.75">
      <c r="A121" s="2">
        <v>39783</v>
      </c>
      <c r="B121" s="17">
        <v>0.6972222222222223</v>
      </c>
      <c r="C121" s="17">
        <f t="shared" si="10"/>
        <v>0.6972222222248092</v>
      </c>
      <c r="D121" s="10">
        <v>2.121386111111111</v>
      </c>
      <c r="E121" s="10">
        <v>-23.899405555555553</v>
      </c>
      <c r="F121" s="10">
        <v>2.123683333333333</v>
      </c>
      <c r="G121" s="10">
        <v>-23.81535277777778</v>
      </c>
      <c r="H121" s="49">
        <f t="shared" si="11"/>
        <v>-1.8902287427692286</v>
      </c>
      <c r="I121" s="50">
        <f t="shared" si="12"/>
        <v>-5.043166666666465</v>
      </c>
      <c r="J121" s="50">
        <f t="shared" si="13"/>
        <v>5.385767793710261</v>
      </c>
      <c r="K121" s="54">
        <v>15.474821586183184</v>
      </c>
      <c r="L121" s="34"/>
      <c r="M121" s="26">
        <f t="shared" si="21"/>
        <v>104</v>
      </c>
      <c r="N121" s="27">
        <f t="shared" si="14"/>
        <v>-3.7443760679895863</v>
      </c>
      <c r="O121" s="28">
        <f t="shared" si="15"/>
        <v>15.017872141480543</v>
      </c>
      <c r="V121">
        <v>2.1685527777777778</v>
      </c>
      <c r="W121">
        <v>-21.96557222222222</v>
      </c>
      <c r="X121" s="49">
        <f t="shared" si="16"/>
        <v>40.35476375036721</v>
      </c>
      <c r="Y121" s="50">
        <f t="shared" si="17"/>
        <v>110.98683333333348</v>
      </c>
      <c r="Z121" s="50">
        <f t="shared" si="18"/>
        <v>118.0956566970568</v>
      </c>
      <c r="AA121" s="54">
        <v>15.474821586183184</v>
      </c>
    </row>
    <row r="122" spans="1:27" ht="12.75">
      <c r="A122" s="2">
        <v>39783</v>
      </c>
      <c r="B122" s="17">
        <v>0.6979166666666666</v>
      </c>
      <c r="C122" s="17">
        <f t="shared" si="10"/>
        <v>0.6979166666642413</v>
      </c>
      <c r="D122" s="10">
        <v>2.1380416666666666</v>
      </c>
      <c r="E122" s="10">
        <v>-23.899269444444442</v>
      </c>
      <c r="F122" s="10">
        <v>2.1399833333333333</v>
      </c>
      <c r="G122" s="10">
        <v>-23.812697222222223</v>
      </c>
      <c r="H122" s="49">
        <f t="shared" si="11"/>
        <v>-1.597667813874482</v>
      </c>
      <c r="I122" s="50">
        <f t="shared" si="12"/>
        <v>-5.1943333333331765</v>
      </c>
      <c r="J122" s="50">
        <f t="shared" si="13"/>
        <v>5.434486288626241</v>
      </c>
      <c r="K122" s="54">
        <v>15.474821586183184</v>
      </c>
      <c r="L122" s="34"/>
      <c r="M122" s="26">
        <f t="shared" si="21"/>
        <v>105</v>
      </c>
      <c r="N122" s="27">
        <f t="shared" si="14"/>
        <v>-4.005903789814415</v>
      </c>
      <c r="O122" s="28">
        <f t="shared" si="15"/>
        <v>14.950236473820109</v>
      </c>
      <c r="V122">
        <v>2.1852555555555555</v>
      </c>
      <c r="W122">
        <v>-21.96555</v>
      </c>
      <c r="X122" s="49">
        <f t="shared" si="16"/>
        <v>40.71658358045495</v>
      </c>
      <c r="Y122" s="50">
        <f t="shared" si="17"/>
        <v>110.82883333333335</v>
      </c>
      <c r="Z122" s="50">
        <f t="shared" si="18"/>
        <v>118.07146342995819</v>
      </c>
      <c r="AA122" s="54">
        <v>15.474821586183184</v>
      </c>
    </row>
    <row r="123" spans="1:27" ht="12.75">
      <c r="A123" s="2">
        <v>39783</v>
      </c>
      <c r="B123" s="17">
        <v>0.6986111111111111</v>
      </c>
      <c r="C123" s="17">
        <f t="shared" si="10"/>
        <v>0.6986111111109494</v>
      </c>
      <c r="D123" s="10">
        <v>2.1546944444444445</v>
      </c>
      <c r="E123" s="10">
        <v>-23.899130555555555</v>
      </c>
      <c r="F123" s="10">
        <v>2.156283333333333</v>
      </c>
      <c r="G123" s="10">
        <v>-23.810036111111113</v>
      </c>
      <c r="H123" s="49">
        <f t="shared" si="11"/>
        <v>-1.3073919473157662</v>
      </c>
      <c r="I123" s="50">
        <f t="shared" si="12"/>
        <v>-5.345666666666489</v>
      </c>
      <c r="J123" s="50">
        <f t="shared" si="13"/>
        <v>5.503219586298126</v>
      </c>
      <c r="K123" s="54">
        <v>15.474821586183184</v>
      </c>
      <c r="L123" s="34"/>
      <c r="M123" s="26">
        <f t="shared" si="21"/>
        <v>106</v>
      </c>
      <c r="N123" s="27">
        <f t="shared" si="14"/>
        <v>-4.266211274538801</v>
      </c>
      <c r="O123" s="28">
        <f t="shared" si="15"/>
        <v>14.878046819303554</v>
      </c>
      <c r="V123">
        <v>2.2019583333333337</v>
      </c>
      <c r="W123">
        <v>-21.965527777777776</v>
      </c>
      <c r="X123" s="49">
        <f t="shared" si="16"/>
        <v>41.078392413439644</v>
      </c>
      <c r="Y123" s="50">
        <f t="shared" si="17"/>
        <v>110.67050000000023</v>
      </c>
      <c r="Z123" s="50">
        <f t="shared" si="18"/>
        <v>118.0482693372613</v>
      </c>
      <c r="AA123" s="54">
        <v>15.474821586183184</v>
      </c>
    </row>
    <row r="124" spans="1:27" ht="12.75">
      <c r="A124" s="2">
        <v>39783</v>
      </c>
      <c r="B124" s="17">
        <v>0.6993055555555556</v>
      </c>
      <c r="C124" s="17">
        <f t="shared" si="10"/>
        <v>0.6993055555576575</v>
      </c>
      <c r="D124" s="10">
        <v>2.17135</v>
      </c>
      <c r="E124" s="10">
        <v>-23.898994444444444</v>
      </c>
      <c r="F124" s="10">
        <v>2.1725833333333333</v>
      </c>
      <c r="G124" s="10">
        <v>-23.807372222222224</v>
      </c>
      <c r="H124" s="49">
        <f t="shared" si="11"/>
        <v>-1.0148297826292867</v>
      </c>
      <c r="I124" s="50">
        <f t="shared" si="12"/>
        <v>-5.497333333333216</v>
      </c>
      <c r="J124" s="50">
        <f t="shared" si="13"/>
        <v>5.590219429100069</v>
      </c>
      <c r="K124" s="54">
        <v>15.474821586183184</v>
      </c>
      <c r="L124" s="34"/>
      <c r="M124" s="26">
        <f t="shared" si="21"/>
        <v>107</v>
      </c>
      <c r="N124" s="27">
        <f t="shared" si="14"/>
        <v>-4.52521922998125</v>
      </c>
      <c r="O124" s="28">
        <f t="shared" si="15"/>
        <v>14.801325167598964</v>
      </c>
      <c r="V124">
        <v>2.2186611111111114</v>
      </c>
      <c r="W124">
        <v>-21.965505555555556</v>
      </c>
      <c r="X124" s="49">
        <f t="shared" si="16"/>
        <v>41.44019016140134</v>
      </c>
      <c r="Y124" s="50">
        <f t="shared" si="17"/>
        <v>110.51200000000009</v>
      </c>
      <c r="Z124" s="50">
        <f t="shared" si="18"/>
        <v>118.02623227322442</v>
      </c>
      <c r="AA124" s="54">
        <v>15.474821586183184</v>
      </c>
    </row>
    <row r="125" spans="1:27" ht="12.75">
      <c r="A125" s="2">
        <v>39783</v>
      </c>
      <c r="B125" s="17">
        <v>0.7</v>
      </c>
      <c r="C125" s="17">
        <f t="shared" si="10"/>
        <v>0.6999999999970896</v>
      </c>
      <c r="D125" s="10">
        <v>2.1880027777777777</v>
      </c>
      <c r="E125" s="10">
        <v>-23.898855555555556</v>
      </c>
      <c r="F125" s="10">
        <v>2.188883333333333</v>
      </c>
      <c r="G125" s="10">
        <v>-23.804705555555557</v>
      </c>
      <c r="H125" s="49">
        <f t="shared" si="11"/>
        <v>-0.7245526726285575</v>
      </c>
      <c r="I125" s="50">
        <f t="shared" si="12"/>
        <v>-5.648999999999944</v>
      </c>
      <c r="J125" s="50">
        <f t="shared" si="13"/>
        <v>5.695276777770555</v>
      </c>
      <c r="K125" s="54">
        <v>15.474821586183184</v>
      </c>
      <c r="L125" s="34"/>
      <c r="M125" s="26">
        <f t="shared" si="21"/>
        <v>108</v>
      </c>
      <c r="N125" s="27">
        <f t="shared" si="14"/>
        <v>-4.782848759809463</v>
      </c>
      <c r="O125" s="28">
        <f t="shared" si="15"/>
        <v>14.720094888864667</v>
      </c>
      <c r="V125">
        <v>2.235363888888889</v>
      </c>
      <c r="W125">
        <v>-21.96548333333333</v>
      </c>
      <c r="X125" s="49">
        <f t="shared" si="16"/>
        <v>41.801976736424436</v>
      </c>
      <c r="Y125" s="50">
        <f t="shared" si="17"/>
        <v>110.35333333333355</v>
      </c>
      <c r="Z125" s="50">
        <f t="shared" si="18"/>
        <v>118.00535342453915</v>
      </c>
      <c r="AA125" s="54">
        <v>15.474821586183184</v>
      </c>
    </row>
    <row r="126" spans="1:27" ht="12.75">
      <c r="A126" s="2">
        <v>39783</v>
      </c>
      <c r="B126" s="17">
        <v>0.7006944444444444</v>
      </c>
      <c r="C126" s="17">
        <f t="shared" si="10"/>
        <v>0.7006944444437977</v>
      </c>
      <c r="D126" s="10">
        <v>2.2046583333333336</v>
      </c>
      <c r="E126" s="10">
        <v>-23.898716666666665</v>
      </c>
      <c r="F126" s="10">
        <v>2.2051805555555557</v>
      </c>
      <c r="G126" s="10">
        <v>-23.802033333333334</v>
      </c>
      <c r="H126" s="49">
        <f t="shared" si="11"/>
        <v>-0.4297036238766565</v>
      </c>
      <c r="I126" s="50">
        <f t="shared" si="12"/>
        <v>-5.800999999999874</v>
      </c>
      <c r="J126" s="50">
        <f t="shared" si="13"/>
        <v>5.8168931745710495</v>
      </c>
      <c r="K126" s="54">
        <v>15.474821586183184</v>
      </c>
      <c r="L126" s="34"/>
      <c r="M126" s="26">
        <f t="shared" si="21"/>
        <v>109</v>
      </c>
      <c r="N126" s="27">
        <f t="shared" si="14"/>
        <v>-5.039021387572943</v>
      </c>
      <c r="O126" s="28">
        <f t="shared" si="15"/>
        <v>14.634380726630459</v>
      </c>
      <c r="V126">
        <v>2.252066666666667</v>
      </c>
      <c r="W126">
        <v>-21.96546111111111</v>
      </c>
      <c r="X126" s="49">
        <f t="shared" si="16"/>
        <v>42.16625027790986</v>
      </c>
      <c r="Y126" s="50">
        <f t="shared" si="17"/>
        <v>110.19433333333339</v>
      </c>
      <c r="Z126" s="50">
        <f t="shared" si="18"/>
        <v>117.98637108275312</v>
      </c>
      <c r="AA126" s="54">
        <v>15.474821586183184</v>
      </c>
    </row>
    <row r="127" spans="1:27" ht="12.75">
      <c r="A127" s="2">
        <v>39783</v>
      </c>
      <c r="B127" s="17">
        <v>0.7013888888888888</v>
      </c>
      <c r="C127" s="17">
        <f t="shared" si="10"/>
        <v>0.7013888888905058</v>
      </c>
      <c r="D127" s="10">
        <v>2.221311111111111</v>
      </c>
      <c r="E127" s="10">
        <v>-23.898580555555554</v>
      </c>
      <c r="F127" s="10">
        <v>2.221477777777778</v>
      </c>
      <c r="G127" s="10">
        <v>-23.799355555555557</v>
      </c>
      <c r="H127" s="49">
        <f t="shared" si="11"/>
        <v>-0.13713959878860355</v>
      </c>
      <c r="I127" s="50">
        <f t="shared" si="12"/>
        <v>-5.953499999999821</v>
      </c>
      <c r="J127" s="50">
        <f t="shared" si="13"/>
        <v>5.95507930422037</v>
      </c>
      <c r="K127" s="54">
        <v>15.474821586183184</v>
      </c>
      <c r="L127" s="34"/>
      <c r="M127" s="26">
        <f t="shared" si="21"/>
        <v>110</v>
      </c>
      <c r="N127" s="27">
        <f t="shared" si="14"/>
        <v>-5.29365908060767</v>
      </c>
      <c r="O127" s="28">
        <f t="shared" si="15"/>
        <v>14.544208790260491</v>
      </c>
      <c r="V127">
        <v>2.268769444444444</v>
      </c>
      <c r="W127">
        <v>-21.965438888888887</v>
      </c>
      <c r="X127" s="49">
        <f t="shared" si="16"/>
        <v>42.53051241822694</v>
      </c>
      <c r="Y127" s="50">
        <f t="shared" si="17"/>
        <v>110.03500000000024</v>
      </c>
      <c r="Z127" s="50">
        <f t="shared" si="18"/>
        <v>117.9684098034597</v>
      </c>
      <c r="AA127" s="54">
        <v>15.474821586183184</v>
      </c>
    </row>
    <row r="128" spans="1:27" ht="12.75">
      <c r="A128" s="2">
        <v>39783</v>
      </c>
      <c r="B128" s="17">
        <v>0.7020833333333334</v>
      </c>
      <c r="C128" s="17">
        <f t="shared" si="10"/>
        <v>0.7020833333299379</v>
      </c>
      <c r="D128" s="10">
        <v>2.237966666666667</v>
      </c>
      <c r="E128" s="10">
        <v>-23.898441666666667</v>
      </c>
      <c r="F128" s="10">
        <v>2.237775</v>
      </c>
      <c r="G128" s="10">
        <v>-23.796675</v>
      </c>
      <c r="H128" s="49">
        <f t="shared" si="11"/>
        <v>0.1577107080075703</v>
      </c>
      <c r="I128" s="50">
        <f t="shared" si="12"/>
        <v>-6.10599999999998</v>
      </c>
      <c r="J128" s="50">
        <f t="shared" si="13"/>
        <v>6.108036400302474</v>
      </c>
      <c r="K128" s="54">
        <v>15.474821586183184</v>
      </c>
      <c r="L128" s="34"/>
      <c r="M128" s="26">
        <f t="shared" si="21"/>
        <v>111</v>
      </c>
      <c r="N128" s="27">
        <f t="shared" si="14"/>
        <v>-5.546684273805618</v>
      </c>
      <c r="O128" s="28">
        <f t="shared" si="15"/>
        <v>14.449606547000094</v>
      </c>
      <c r="V128">
        <v>2.2854694444444443</v>
      </c>
      <c r="W128">
        <v>-21.965416666666666</v>
      </c>
      <c r="X128" s="49">
        <f t="shared" si="16"/>
        <v>42.89226497541215</v>
      </c>
      <c r="Y128" s="50">
        <f t="shared" si="17"/>
        <v>109.87550000000006</v>
      </c>
      <c r="Z128" s="50">
        <f t="shared" si="18"/>
        <v>117.95071807738594</v>
      </c>
      <c r="AA128" s="54">
        <v>15.474821586183184</v>
      </c>
    </row>
    <row r="129" spans="1:27" ht="12.75">
      <c r="A129" s="2">
        <v>39783</v>
      </c>
      <c r="B129" s="17">
        <v>0.7027777777777778</v>
      </c>
      <c r="C129" s="17">
        <f t="shared" si="10"/>
        <v>0.702777777776646</v>
      </c>
      <c r="D129" s="10">
        <v>2.2546194444444443</v>
      </c>
      <c r="E129" s="10">
        <v>-23.898302777777776</v>
      </c>
      <c r="F129" s="10">
        <v>2.2540722222222223</v>
      </c>
      <c r="G129" s="10">
        <v>-23.793991666666667</v>
      </c>
      <c r="H129" s="49">
        <f t="shared" si="11"/>
        <v>0.4502759833220588</v>
      </c>
      <c r="I129" s="50">
        <f t="shared" si="12"/>
        <v>-6.258666666666528</v>
      </c>
      <c r="J129" s="50">
        <f t="shared" si="13"/>
        <v>6.274843177769414</v>
      </c>
      <c r="K129" s="54">
        <v>15.474821586183184</v>
      </c>
      <c r="L129" s="34"/>
      <c r="M129" s="26">
        <f t="shared" si="21"/>
        <v>112</v>
      </c>
      <c r="N129" s="27">
        <f t="shared" si="14"/>
        <v>-5.798019893241828</v>
      </c>
      <c r="O129" s="28">
        <f t="shared" si="15"/>
        <v>14.350602813609003</v>
      </c>
      <c r="V129">
        <v>2.302172222222222</v>
      </c>
      <c r="W129">
        <v>-21.965394444444442</v>
      </c>
      <c r="X129" s="49">
        <f t="shared" si="16"/>
        <v>43.25650407579597</v>
      </c>
      <c r="Y129" s="50">
        <f t="shared" si="17"/>
        <v>109.71583333333349</v>
      </c>
      <c r="Z129" s="50">
        <f t="shared" si="18"/>
        <v>117.93510600702051</v>
      </c>
      <c r="AA129" s="54">
        <v>15.474821586183184</v>
      </c>
    </row>
    <row r="130" spans="1:27" ht="12.75">
      <c r="A130" s="2">
        <v>39783</v>
      </c>
      <c r="B130" s="17">
        <v>0.7034722222222222</v>
      </c>
      <c r="C130" s="17">
        <f t="shared" si="10"/>
        <v>0.703472222223354</v>
      </c>
      <c r="D130" s="10">
        <v>2.271272222222222</v>
      </c>
      <c r="E130" s="10">
        <v>-23.898166666666665</v>
      </c>
      <c r="F130" s="10">
        <v>2.2703694444444444</v>
      </c>
      <c r="G130" s="10">
        <v>-23.79130277777778</v>
      </c>
      <c r="H130" s="49">
        <f t="shared" si="11"/>
        <v>0.742841871172616</v>
      </c>
      <c r="I130" s="50">
        <f t="shared" si="12"/>
        <v>-6.411833333333092</v>
      </c>
      <c r="J130" s="50">
        <f t="shared" si="13"/>
        <v>6.454720810384334</v>
      </c>
      <c r="K130" s="54">
        <v>15.474821586183184</v>
      </c>
      <c r="L130" s="34"/>
      <c r="M130" s="26">
        <f t="shared" si="21"/>
        <v>113</v>
      </c>
      <c r="N130" s="27">
        <f t="shared" si="14"/>
        <v>-6.047589379651876</v>
      </c>
      <c r="O130" s="28">
        <f t="shared" si="15"/>
        <v>14.247227747583471</v>
      </c>
      <c r="V130">
        <v>2.318875</v>
      </c>
      <c r="W130">
        <v>-21.96537222222222</v>
      </c>
      <c r="X130" s="49">
        <f t="shared" si="16"/>
        <v>43.62073150975266</v>
      </c>
      <c r="Y130" s="50">
        <f t="shared" si="17"/>
        <v>109.55583333333351</v>
      </c>
      <c r="Z130" s="50">
        <f t="shared" si="18"/>
        <v>117.92051914237436</v>
      </c>
      <c r="AA130" s="54">
        <v>15.474821586183184</v>
      </c>
    </row>
    <row r="131" spans="1:27" ht="12.75">
      <c r="A131" s="2">
        <v>39783</v>
      </c>
      <c r="B131" s="17">
        <v>0.7041666666666666</v>
      </c>
      <c r="C131" s="17">
        <f t="shared" si="10"/>
        <v>0.7041666666700621</v>
      </c>
      <c r="D131" s="10">
        <v>2.2879277777777776</v>
      </c>
      <c r="E131" s="10">
        <v>-23.898027777777777</v>
      </c>
      <c r="F131" s="10">
        <v>2.2866666666666666</v>
      </c>
      <c r="G131" s="10">
        <v>-23.788608333333336</v>
      </c>
      <c r="H131" s="49">
        <f t="shared" si="11"/>
        <v>1.0376940669353527</v>
      </c>
      <c r="I131" s="50">
        <f t="shared" si="12"/>
        <v>-6.565166666666471</v>
      </c>
      <c r="J131" s="50">
        <f t="shared" si="13"/>
        <v>6.646670018713233</v>
      </c>
      <c r="K131" s="54">
        <v>15.474821586183184</v>
      </c>
      <c r="L131" s="34"/>
      <c r="M131" s="26">
        <f t="shared" si="21"/>
        <v>114</v>
      </c>
      <c r="N131" s="27">
        <f t="shared" si="14"/>
        <v>-6.295316711752569</v>
      </c>
      <c r="O131" s="28">
        <f t="shared" si="15"/>
        <v>14.139512837970033</v>
      </c>
      <c r="V131">
        <v>2.335577777777778</v>
      </c>
      <c r="W131">
        <v>-21.96534722222222</v>
      </c>
      <c r="X131" s="49">
        <f t="shared" si="16"/>
        <v>43.984947188798834</v>
      </c>
      <c r="Y131" s="50">
        <f t="shared" si="17"/>
        <v>109.39566666666693</v>
      </c>
      <c r="Z131" s="50">
        <f t="shared" si="18"/>
        <v>117.90711371518651</v>
      </c>
      <c r="AA131" s="54">
        <v>15.474821586183184</v>
      </c>
    </row>
    <row r="132" spans="1:27" ht="12.75">
      <c r="A132" s="2">
        <v>39783</v>
      </c>
      <c r="B132" s="17">
        <v>0.7048611111111112</v>
      </c>
      <c r="C132" s="17">
        <f t="shared" si="10"/>
        <v>0.7048611111094942</v>
      </c>
      <c r="D132" s="10">
        <v>2.3045805555555554</v>
      </c>
      <c r="E132" s="10">
        <v>-23.89788888888889</v>
      </c>
      <c r="F132" s="10">
        <v>2.302961111111111</v>
      </c>
      <c r="G132" s="10">
        <v>-23.785911111111112</v>
      </c>
      <c r="H132" s="49">
        <f t="shared" si="11"/>
        <v>1.3325468960917963</v>
      </c>
      <c r="I132" s="50">
        <f t="shared" si="12"/>
        <v>-6.718666666666664</v>
      </c>
      <c r="J132" s="50">
        <f t="shared" si="13"/>
        <v>6.849537430225608</v>
      </c>
      <c r="K132" s="54">
        <v>15.474821586183184</v>
      </c>
      <c r="L132" s="34"/>
      <c r="M132" s="26">
        <f t="shared" si="21"/>
        <v>115</v>
      </c>
      <c r="N132" s="27">
        <f t="shared" si="14"/>
        <v>-6.541126429398756</v>
      </c>
      <c r="O132" s="28">
        <f t="shared" si="15"/>
        <v>14.027490895773616</v>
      </c>
      <c r="V132">
        <v>2.3522805555555557</v>
      </c>
      <c r="W132">
        <v>-21.965325</v>
      </c>
      <c r="X132" s="49">
        <f t="shared" si="16"/>
        <v>44.35164909171966</v>
      </c>
      <c r="Y132" s="50">
        <f t="shared" si="17"/>
        <v>109.23516666666671</v>
      </c>
      <c r="Z132" s="50">
        <f t="shared" si="18"/>
        <v>117.8956759760488</v>
      </c>
      <c r="AA132" s="54">
        <v>15.474821586183184</v>
      </c>
    </row>
    <row r="133" spans="1:27" ht="12.75">
      <c r="A133" s="2">
        <v>39783</v>
      </c>
      <c r="B133" s="17">
        <v>0.7055555555555556</v>
      </c>
      <c r="C133" s="17">
        <f t="shared" si="10"/>
        <v>0.7055555555562023</v>
      </c>
      <c r="D133" s="10">
        <v>2.321236111111111</v>
      </c>
      <c r="E133" s="10">
        <v>-23.89775277777778</v>
      </c>
      <c r="F133" s="10">
        <v>2.3192555555555554</v>
      </c>
      <c r="G133" s="10">
        <v>-23.78320833333333</v>
      </c>
      <c r="H133" s="49">
        <f t="shared" si="11"/>
        <v>1.629685998288415</v>
      </c>
      <c r="I133" s="50">
        <f t="shared" si="12"/>
        <v>-6.872666666666873</v>
      </c>
      <c r="J133" s="50">
        <f t="shared" si="13"/>
        <v>7.063244549364779</v>
      </c>
      <c r="K133" s="54">
        <v>15.474821586183184</v>
      </c>
      <c r="L133" s="34"/>
      <c r="M133" s="26">
        <f t="shared" si="21"/>
        <v>116</v>
      </c>
      <c r="N133" s="27">
        <f t="shared" si="14"/>
        <v>-6.784943656569239</v>
      </c>
      <c r="O133" s="28">
        <f t="shared" si="15"/>
        <v>13.911196043962985</v>
      </c>
      <c r="V133">
        <v>2.3689833333333334</v>
      </c>
      <c r="W133">
        <v>-21.965302777777776</v>
      </c>
      <c r="X133" s="49">
        <f t="shared" si="16"/>
        <v>44.718339008080534</v>
      </c>
      <c r="Y133" s="50">
        <f t="shared" si="17"/>
        <v>109.0743333333333</v>
      </c>
      <c r="Z133" s="50">
        <f t="shared" si="18"/>
        <v>117.88528337223744</v>
      </c>
      <c r="AA133" s="54">
        <v>15.474821586183184</v>
      </c>
    </row>
    <row r="134" spans="1:27" ht="12.75">
      <c r="A134" s="2">
        <v>39783</v>
      </c>
      <c r="B134" s="17">
        <v>0.70625</v>
      </c>
      <c r="C134" s="17">
        <f t="shared" si="10"/>
        <v>0.7062500000029104</v>
      </c>
      <c r="D134" s="10">
        <v>2.337888888888889</v>
      </c>
      <c r="E134" s="10">
        <v>-23.897613888888888</v>
      </c>
      <c r="F134" s="10">
        <v>2.33555</v>
      </c>
      <c r="G134" s="10">
        <v>-23.780502777777777</v>
      </c>
      <c r="H134" s="49">
        <f t="shared" si="11"/>
        <v>1.9245400903372516</v>
      </c>
      <c r="I134" s="50">
        <f t="shared" si="12"/>
        <v>-7.026666666666657</v>
      </c>
      <c r="J134" s="50">
        <f t="shared" si="13"/>
        <v>7.28545805037402</v>
      </c>
      <c r="K134" s="54">
        <v>15.474821586183184</v>
      </c>
      <c r="L134" s="34"/>
      <c r="M134" s="26">
        <f t="shared" si="21"/>
        <v>117</v>
      </c>
      <c r="N134" s="27">
        <f t="shared" si="14"/>
        <v>-7.026694124174701</v>
      </c>
      <c r="O134" s="28">
        <f t="shared" si="15"/>
        <v>13.790663707076584</v>
      </c>
      <c r="V134">
        <v>2.385686111111111</v>
      </c>
      <c r="W134">
        <v>-21.965280555555555</v>
      </c>
      <c r="X134" s="49">
        <f t="shared" si="16"/>
        <v>45.085016848827024</v>
      </c>
      <c r="Y134" s="50">
        <f t="shared" si="17"/>
        <v>108.91333333333328</v>
      </c>
      <c r="Z134" s="50">
        <f t="shared" si="18"/>
        <v>117.8760913927705</v>
      </c>
      <c r="AA134" s="54">
        <v>15.474821586183184</v>
      </c>
    </row>
    <row r="135" spans="1:27" ht="12.75">
      <c r="A135" s="2">
        <v>39783</v>
      </c>
      <c r="B135" s="17">
        <v>0.7069444444444444</v>
      </c>
      <c r="C135" s="17">
        <f t="shared" si="10"/>
        <v>0.7069444444423425</v>
      </c>
      <c r="D135" s="10">
        <v>2.3545444444444446</v>
      </c>
      <c r="E135" s="10">
        <v>-23.897475</v>
      </c>
      <c r="F135" s="10">
        <v>2.3518444444444446</v>
      </c>
      <c r="G135" s="10">
        <v>-23.777794444444442</v>
      </c>
      <c r="H135" s="49">
        <f t="shared" si="11"/>
        <v>2.221680495285257</v>
      </c>
      <c r="I135" s="50">
        <f t="shared" si="12"/>
        <v>-7.180833333333467</v>
      </c>
      <c r="J135" s="50">
        <f t="shared" si="13"/>
        <v>7.516663593925431</v>
      </c>
      <c r="K135" s="54">
        <v>15.474821586183184</v>
      </c>
      <c r="L135" s="34"/>
      <c r="M135" s="26">
        <f t="shared" si="21"/>
        <v>118</v>
      </c>
      <c r="N135" s="27">
        <f t="shared" si="14"/>
        <v>-7.266304192680831</v>
      </c>
      <c r="O135" s="28">
        <f t="shared" si="15"/>
        <v>13.665930600431848</v>
      </c>
      <c r="V135">
        <v>2.402386111111111</v>
      </c>
      <c r="W135">
        <v>-21.96525833333333</v>
      </c>
      <c r="X135" s="49">
        <f t="shared" si="16"/>
        <v>45.44918463072433</v>
      </c>
      <c r="Y135" s="50">
        <f t="shared" si="17"/>
        <v>108.75216666666667</v>
      </c>
      <c r="Z135" s="50">
        <f t="shared" si="18"/>
        <v>117.86713765207041</v>
      </c>
      <c r="AA135" s="54">
        <v>15.474821586183184</v>
      </c>
    </row>
    <row r="136" spans="1:27" ht="12.75">
      <c r="A136" s="2">
        <v>39783</v>
      </c>
      <c r="B136" s="17">
        <v>0.7076388888888889</v>
      </c>
      <c r="C136" s="17">
        <f t="shared" si="10"/>
        <v>0.7076388888890506</v>
      </c>
      <c r="D136" s="10">
        <v>2.3711972222222224</v>
      </c>
      <c r="E136" s="10">
        <v>-23.89733611111111</v>
      </c>
      <c r="F136" s="10">
        <v>2.368138888888889</v>
      </c>
      <c r="G136" s="10">
        <v>-23.775080555555554</v>
      </c>
      <c r="H136" s="49">
        <f t="shared" si="11"/>
        <v>2.516535856539479</v>
      </c>
      <c r="I136" s="50">
        <f t="shared" si="12"/>
        <v>-7.335333333333267</v>
      </c>
      <c r="J136" s="50">
        <f t="shared" si="13"/>
        <v>7.755002761337937</v>
      </c>
      <c r="K136" s="54">
        <v>15.474821586183184</v>
      </c>
      <c r="L136" s="34"/>
      <c r="M136" s="26">
        <f t="shared" si="21"/>
        <v>119</v>
      </c>
      <c r="N136" s="27">
        <f t="shared" si="14"/>
        <v>-7.503700874539595</v>
      </c>
      <c r="O136" s="28">
        <f t="shared" si="15"/>
        <v>13.53703471894138</v>
      </c>
      <c r="V136">
        <v>2.4190888888888886</v>
      </c>
      <c r="W136">
        <v>-21.96523611111111</v>
      </c>
      <c r="X136" s="49">
        <f t="shared" si="16"/>
        <v>45.81583808236131</v>
      </c>
      <c r="Y136" s="50">
        <f t="shared" si="17"/>
        <v>108.59066666666664</v>
      </c>
      <c r="Z136" s="50">
        <f t="shared" si="18"/>
        <v>117.86018796141576</v>
      </c>
      <c r="AA136" s="54">
        <v>15.474821586183184</v>
      </c>
    </row>
    <row r="137" spans="1:27" ht="12.75">
      <c r="A137" s="2">
        <v>39783</v>
      </c>
      <c r="B137" s="17">
        <v>0.7083333333333334</v>
      </c>
      <c r="C137" s="17">
        <f t="shared" si="10"/>
        <v>0.7083333333357587</v>
      </c>
      <c r="D137" s="10">
        <v>2.387852777777778</v>
      </c>
      <c r="E137" s="10">
        <v>-23.897199999999998</v>
      </c>
      <c r="F137" s="10">
        <v>2.3844305555555554</v>
      </c>
      <c r="G137" s="10">
        <v>-23.77236111111111</v>
      </c>
      <c r="H137" s="49">
        <f t="shared" si="11"/>
        <v>2.8159631595343106</v>
      </c>
      <c r="I137" s="50">
        <f t="shared" si="12"/>
        <v>-7.490333333333297</v>
      </c>
      <c r="J137" s="50">
        <f t="shared" si="13"/>
        <v>8.002171077919938</v>
      </c>
      <c r="K137" s="54">
        <v>15.474821586183184</v>
      </c>
      <c r="L137" s="34"/>
      <c r="M137" s="26">
        <f t="shared" si="21"/>
        <v>120</v>
      </c>
      <c r="N137" s="27">
        <f t="shared" si="14"/>
        <v>-7.738811856421991</v>
      </c>
      <c r="O137" s="28">
        <f t="shared" si="15"/>
        <v>13.40401532553932</v>
      </c>
      <c r="V137">
        <v>2.435791666666667</v>
      </c>
      <c r="W137">
        <v>-21.96521388888889</v>
      </c>
      <c r="X137" s="49">
        <f t="shared" si="16"/>
        <v>46.18497712009476</v>
      </c>
      <c r="Y137" s="50">
        <f t="shared" si="17"/>
        <v>108.42883333333319</v>
      </c>
      <c r="Z137" s="50">
        <f t="shared" si="18"/>
        <v>117.85526721199788</v>
      </c>
      <c r="AA137" s="54">
        <v>15.474821586183184</v>
      </c>
    </row>
    <row r="138" spans="1:27" ht="12.75">
      <c r="A138" s="2">
        <v>39783</v>
      </c>
      <c r="B138" s="17">
        <v>0.7090277777777777</v>
      </c>
      <c r="C138" s="17">
        <f t="shared" si="10"/>
        <v>0.7090277777751908</v>
      </c>
      <c r="D138" s="10">
        <v>2.4045055555555557</v>
      </c>
      <c r="E138" s="10">
        <v>-23.89706111111111</v>
      </c>
      <c r="F138" s="10">
        <v>2.400725</v>
      </c>
      <c r="G138" s="10">
        <v>-23.76963888888889</v>
      </c>
      <c r="H138" s="49">
        <f t="shared" si="11"/>
        <v>3.1108197860942366</v>
      </c>
      <c r="I138" s="50">
        <f t="shared" si="12"/>
        <v>-7.645333333333326</v>
      </c>
      <c r="J138" s="50">
        <f t="shared" si="13"/>
        <v>8.253988218996504</v>
      </c>
      <c r="K138" s="54">
        <v>15.474821586183184</v>
      </c>
      <c r="L138" s="34"/>
      <c r="M138" s="26">
        <f t="shared" si="21"/>
        <v>121</v>
      </c>
      <c r="N138" s="27">
        <f t="shared" si="14"/>
        <v>-7.971565521245375</v>
      </c>
      <c r="O138" s="28">
        <f t="shared" si="15"/>
        <v>13.266912939221488</v>
      </c>
      <c r="V138">
        <v>2.4524944444444445</v>
      </c>
      <c r="W138">
        <v>-21.965191666666666</v>
      </c>
      <c r="X138" s="49">
        <f t="shared" si="16"/>
        <v>46.55160576925191</v>
      </c>
      <c r="Y138" s="50">
        <f t="shared" si="17"/>
        <v>108.26683333333335</v>
      </c>
      <c r="Z138" s="50">
        <f t="shared" si="18"/>
        <v>117.85057997194427</v>
      </c>
      <c r="AA138" s="54">
        <v>15.474821586183184</v>
      </c>
    </row>
    <row r="139" spans="1:27" ht="12.75">
      <c r="A139" s="2">
        <v>39783</v>
      </c>
      <c r="B139" s="17">
        <v>0.7097222222222223</v>
      </c>
      <c r="C139" s="17">
        <f t="shared" si="10"/>
        <v>0.7097222222218988</v>
      </c>
      <c r="D139" s="10">
        <v>2.421161111111111</v>
      </c>
      <c r="E139" s="10">
        <v>-23.896922222222223</v>
      </c>
      <c r="F139" s="10">
        <v>2.4170166666666666</v>
      </c>
      <c r="G139" s="10">
        <v>-23.766913888888887</v>
      </c>
      <c r="H139" s="49">
        <f t="shared" si="11"/>
        <v>3.410248424596484</v>
      </c>
      <c r="I139" s="50">
        <f t="shared" si="12"/>
        <v>-7.80050000000017</v>
      </c>
      <c r="J139" s="50">
        <f t="shared" si="13"/>
        <v>8.51337738899583</v>
      </c>
      <c r="K139" s="54">
        <v>15.474821586183184</v>
      </c>
      <c r="L139" s="34"/>
      <c r="M139" s="26">
        <f t="shared" si="21"/>
        <v>122</v>
      </c>
      <c r="N139" s="27">
        <f t="shared" si="14"/>
        <v>-8.20189096998869</v>
      </c>
      <c r="O139" s="28">
        <f t="shared" si="15"/>
        <v>13.125769322702899</v>
      </c>
      <c r="V139">
        <v>2.4691972222222223</v>
      </c>
      <c r="W139">
        <v>-21.965169444444445</v>
      </c>
      <c r="X139" s="49">
        <f t="shared" si="16"/>
        <v>46.92071976944206</v>
      </c>
      <c r="Y139" s="50">
        <f t="shared" si="17"/>
        <v>108.10466666666649</v>
      </c>
      <c r="Z139" s="50">
        <f t="shared" si="18"/>
        <v>117.84809246989781</v>
      </c>
      <c r="AA139" s="54">
        <v>15.474821586183184</v>
      </c>
    </row>
    <row r="140" spans="1:27" ht="12.75">
      <c r="A140" s="2">
        <v>39783</v>
      </c>
      <c r="B140" s="17">
        <v>0.7104166666666667</v>
      </c>
      <c r="C140" s="17">
        <f t="shared" si="10"/>
        <v>0.7104166666686069</v>
      </c>
      <c r="D140" s="10">
        <v>2.437813888888889</v>
      </c>
      <c r="E140" s="10">
        <v>-23.896786111111112</v>
      </c>
      <c r="F140" s="10">
        <v>2.433308333333333</v>
      </c>
      <c r="G140" s="10">
        <v>-23.76418333333333</v>
      </c>
      <c r="H140" s="49">
        <f t="shared" si="11"/>
        <v>3.7073919348853996</v>
      </c>
      <c r="I140" s="50">
        <f t="shared" si="12"/>
        <v>-7.956166666666817</v>
      </c>
      <c r="J140" s="50">
        <f t="shared" si="13"/>
        <v>8.777547663592234</v>
      </c>
      <c r="K140" s="54">
        <v>15.474821586183184</v>
      </c>
      <c r="L140" s="34"/>
      <c r="M140" s="26">
        <f t="shared" si="21"/>
        <v>123</v>
      </c>
      <c r="N140" s="27">
        <f t="shared" si="14"/>
        <v>-8.429718043289052</v>
      </c>
      <c r="O140" s="28">
        <f t="shared" si="15"/>
        <v>12.98062746969643</v>
      </c>
      <c r="V140">
        <v>2.4859</v>
      </c>
      <c r="W140">
        <v>-21.96514722222222</v>
      </c>
      <c r="X140" s="49">
        <f t="shared" si="16"/>
        <v>47.2898211023817</v>
      </c>
      <c r="Y140" s="50">
        <f t="shared" si="17"/>
        <v>107.94216666666664</v>
      </c>
      <c r="Z140" s="50">
        <f t="shared" si="18"/>
        <v>117.84667379518908</v>
      </c>
      <c r="AA140" s="54">
        <v>15.474821586183184</v>
      </c>
    </row>
    <row r="141" spans="1:27" ht="12.75">
      <c r="A141" s="2">
        <v>39783</v>
      </c>
      <c r="B141" s="17">
        <v>0.7111111111111111</v>
      </c>
      <c r="C141" s="17">
        <f t="shared" si="10"/>
        <v>0.711111111108039</v>
      </c>
      <c r="D141" s="10">
        <v>2.454469444444445</v>
      </c>
      <c r="E141" s="10">
        <v>-23.89664722222222</v>
      </c>
      <c r="F141" s="10">
        <v>2.4496</v>
      </c>
      <c r="G141" s="10">
        <v>-23.761447222222223</v>
      </c>
      <c r="H141" s="49">
        <f t="shared" si="11"/>
        <v>4.0068218508391205</v>
      </c>
      <c r="I141" s="50">
        <f t="shared" si="12"/>
        <v>-8.111999999999853</v>
      </c>
      <c r="J141" s="50">
        <f t="shared" si="13"/>
        <v>9.047605503356092</v>
      </c>
      <c r="K141" s="54">
        <v>15.474821586183184</v>
      </c>
      <c r="L141" s="34"/>
      <c r="M141" s="26">
        <f t="shared" si="21"/>
        <v>124</v>
      </c>
      <c r="N141" s="27">
        <f t="shared" si="14"/>
        <v>-8.65497734281291</v>
      </c>
      <c r="O141" s="28">
        <f t="shared" si="15"/>
        <v>12.831531591816534</v>
      </c>
      <c r="V141">
        <v>2.5026027777777777</v>
      </c>
      <c r="W141">
        <v>-21.965125</v>
      </c>
      <c r="X141" s="49">
        <f t="shared" si="16"/>
        <v>47.658909678452</v>
      </c>
      <c r="Y141" s="50">
        <f t="shared" si="17"/>
        <v>107.77933333333337</v>
      </c>
      <c r="Z141" s="50">
        <f t="shared" si="18"/>
        <v>117.84632521006597</v>
      </c>
      <c r="AA141" s="54">
        <v>15.474821586183184</v>
      </c>
    </row>
    <row r="142" spans="1:27" ht="12.75">
      <c r="A142" s="2">
        <v>39783</v>
      </c>
      <c r="B142" s="17">
        <v>0.7118055555555555</v>
      </c>
      <c r="C142" s="17">
        <f t="shared" si="10"/>
        <v>0.7118055555547471</v>
      </c>
      <c r="D142" s="10">
        <v>2.471122222222222</v>
      </c>
      <c r="E142" s="10">
        <v>-23.896508333333333</v>
      </c>
      <c r="F142" s="10">
        <v>2.465891666666667</v>
      </c>
      <c r="G142" s="10">
        <v>-23.75871111111111</v>
      </c>
      <c r="H142" s="49">
        <f t="shared" si="11"/>
        <v>4.30396671334545</v>
      </c>
      <c r="I142" s="50">
        <f t="shared" si="12"/>
        <v>-8.267833333333314</v>
      </c>
      <c r="J142" s="50">
        <f t="shared" si="13"/>
        <v>9.321008394876763</v>
      </c>
      <c r="K142" s="54">
        <v>15.468825998169084</v>
      </c>
      <c r="L142" s="34"/>
      <c r="M142" s="26">
        <f t="shared" si="21"/>
        <v>125</v>
      </c>
      <c r="N142" s="27">
        <f t="shared" si="14"/>
        <v>-8.877600252395503</v>
      </c>
      <c r="O142" s="28">
        <f t="shared" si="15"/>
        <v>12.678527105111927</v>
      </c>
      <c r="V142">
        <v>2.5193055555555555</v>
      </c>
      <c r="W142">
        <v>-21.9651</v>
      </c>
      <c r="X142" s="49">
        <f t="shared" si="16"/>
        <v>48.02798540803708</v>
      </c>
      <c r="Y142" s="50">
        <f t="shared" si="17"/>
        <v>107.6166666666667</v>
      </c>
      <c r="Z142" s="50">
        <f t="shared" si="18"/>
        <v>117.8475045420949</v>
      </c>
      <c r="AA142" s="54">
        <v>15.468825998169084</v>
      </c>
    </row>
    <row r="143" spans="1:27" ht="12.75">
      <c r="A143" s="2">
        <v>39783</v>
      </c>
      <c r="B143" s="17">
        <v>0.7125</v>
      </c>
      <c r="C143" s="17">
        <f t="shared" si="10"/>
        <v>0.7125000000014552</v>
      </c>
      <c r="D143" s="10">
        <v>2.4877777777777776</v>
      </c>
      <c r="E143" s="10">
        <v>-23.896369444444446</v>
      </c>
      <c r="F143" s="10">
        <v>2.482180555555556</v>
      </c>
      <c r="G143" s="10">
        <v>-23.755966666666666</v>
      </c>
      <c r="H143" s="49">
        <f t="shared" si="11"/>
        <v>4.605683612224106</v>
      </c>
      <c r="I143" s="50">
        <f t="shared" si="12"/>
        <v>-8.424166666666792</v>
      </c>
      <c r="J143" s="50">
        <f t="shared" si="13"/>
        <v>9.600984614282517</v>
      </c>
      <c r="K143" s="54">
        <v>15.468825998169084</v>
      </c>
      <c r="L143" s="34"/>
      <c r="M143" s="26">
        <f t="shared" si="21"/>
        <v>126</v>
      </c>
      <c r="N143" s="27">
        <f t="shared" si="14"/>
        <v>-9.097518958941967</v>
      </c>
      <c r="O143" s="28">
        <f t="shared" si="15"/>
        <v>12.52166061623146</v>
      </c>
      <c r="V143">
        <v>2.5360055555555556</v>
      </c>
      <c r="W143">
        <v>-21.965077777777775</v>
      </c>
      <c r="X143" s="49">
        <f t="shared" si="16"/>
        <v>48.39704830323463</v>
      </c>
      <c r="Y143" s="50">
        <f t="shared" si="17"/>
        <v>107.45333333333342</v>
      </c>
      <c r="Z143" s="50">
        <f t="shared" si="18"/>
        <v>117.84945111840821</v>
      </c>
      <c r="AA143" s="54">
        <v>15.468825998169084</v>
      </c>
    </row>
    <row r="144" spans="1:27" ht="12.75">
      <c r="A144" s="2">
        <v>39783</v>
      </c>
      <c r="B144" s="17">
        <v>0.7131944444444445</v>
      </c>
      <c r="C144" s="17">
        <f t="shared" si="10"/>
        <v>0.7131944444408873</v>
      </c>
      <c r="D144" s="10">
        <v>2.5044305555555555</v>
      </c>
      <c r="E144" s="10">
        <v>-23.89623333333333</v>
      </c>
      <c r="F144" s="10">
        <v>2.4984694444444444</v>
      </c>
      <c r="G144" s="10">
        <v>-23.753222222222224</v>
      </c>
      <c r="H144" s="49">
        <f t="shared" si="11"/>
        <v>4.905115352282828</v>
      </c>
      <c r="I144" s="50">
        <f t="shared" si="12"/>
        <v>-8.580666666666446</v>
      </c>
      <c r="J144" s="50">
        <f t="shared" si="13"/>
        <v>9.883723845982411</v>
      </c>
      <c r="K144" s="54">
        <v>15.468825998169084</v>
      </c>
      <c r="L144" s="34"/>
      <c r="M144" s="26">
        <f t="shared" si="21"/>
        <v>127</v>
      </c>
      <c r="N144" s="27">
        <f t="shared" si="14"/>
        <v>-9.314666473083898</v>
      </c>
      <c r="O144" s="28">
        <f t="shared" si="15"/>
        <v>12.360979908227232</v>
      </c>
      <c r="V144">
        <v>2.5527083333333334</v>
      </c>
      <c r="W144">
        <v>-21.965055555555555</v>
      </c>
      <c r="X144" s="49">
        <f t="shared" si="16"/>
        <v>48.76859579908295</v>
      </c>
      <c r="Y144" s="50">
        <f t="shared" si="17"/>
        <v>107.29000000000013</v>
      </c>
      <c r="Z144" s="50">
        <f t="shared" si="18"/>
        <v>117.85380789866045</v>
      </c>
      <c r="AA144" s="54">
        <v>15.468825998169084</v>
      </c>
    </row>
    <row r="145" spans="1:27" ht="12.75">
      <c r="A145" s="2">
        <v>39783</v>
      </c>
      <c r="B145" s="17">
        <v>0.7138888888888889</v>
      </c>
      <c r="C145" s="17">
        <f t="shared" si="10"/>
        <v>0.7138888888875954</v>
      </c>
      <c r="D145" s="10">
        <v>2.5210833333333333</v>
      </c>
      <c r="E145" s="10">
        <v>-23.896094444444444</v>
      </c>
      <c r="F145" s="10">
        <v>2.514761111111111</v>
      </c>
      <c r="G145" s="10">
        <v>-23.750469444444445</v>
      </c>
      <c r="H145" s="49">
        <f t="shared" si="11"/>
        <v>5.2022621304944</v>
      </c>
      <c r="I145" s="50">
        <f t="shared" si="12"/>
        <v>-8.73749999999994</v>
      </c>
      <c r="J145" s="50">
        <f t="shared" si="13"/>
        <v>10.16894475962846</v>
      </c>
      <c r="K145" s="54">
        <v>15.468825998169084</v>
      </c>
      <c r="L145" s="34"/>
      <c r="M145" s="26">
        <f t="shared" si="21"/>
        <v>128</v>
      </c>
      <c r="N145" s="27">
        <f t="shared" si="14"/>
        <v>-9.528976649584923</v>
      </c>
      <c r="O145" s="28">
        <f t="shared" si="15"/>
        <v>12.196533925999463</v>
      </c>
      <c r="V145">
        <v>2.569411111111111</v>
      </c>
      <c r="W145">
        <v>-21.965033333333334</v>
      </c>
      <c r="X145" s="49">
        <f t="shared" si="16"/>
        <v>49.13763242335819</v>
      </c>
      <c r="Y145" s="50">
        <f t="shared" si="17"/>
        <v>107.12616666666662</v>
      </c>
      <c r="Z145" s="50">
        <f t="shared" si="18"/>
        <v>117.85806083958575</v>
      </c>
      <c r="AA145" s="54">
        <v>15.468825998169084</v>
      </c>
    </row>
    <row r="146" spans="1:27" ht="12.75">
      <c r="A146" s="2">
        <v>39783</v>
      </c>
      <c r="B146" s="17">
        <v>0.7145833333333332</v>
      </c>
      <c r="C146" s="17">
        <f aca="true" t="shared" si="22" ref="C146:C209">B146+A146-$A$17</f>
        <v>0.7145833333343035</v>
      </c>
      <c r="D146" s="10">
        <v>2.5377388888888888</v>
      </c>
      <c r="E146" s="10">
        <v>-23.895955555555556</v>
      </c>
      <c r="F146" s="10">
        <v>2.53105</v>
      </c>
      <c r="G146" s="10">
        <v>-23.74771666666667</v>
      </c>
      <c r="H146" s="49">
        <f aca="true" t="shared" si="23" ref="H146:H209">15*(D146-F146)*COS(RADIANS(E146))*60</f>
        <v>5.503980959693192</v>
      </c>
      <c r="I146" s="50">
        <f aca="true" t="shared" si="24" ref="I146:I209">(E146-G146)*60</f>
        <v>-8.894333333333222</v>
      </c>
      <c r="J146" s="50">
        <f aca="true" t="shared" si="25" ref="J146:J209">SQRT(H146^2+I146^2)</f>
        <v>10.459587556357452</v>
      </c>
      <c r="K146" s="54">
        <v>15.468825998169084</v>
      </c>
      <c r="L146" s="34"/>
      <c r="M146" s="26">
        <f t="shared" si="21"/>
        <v>129</v>
      </c>
      <c r="N146" s="27">
        <f aca="true" t="shared" si="26" ref="N146:N209">$N$12*COS(RADIANS(M146))</f>
        <v>-9.740384207489214</v>
      </c>
      <c r="O146" s="28">
        <f aca="true" t="shared" si="27" ref="O146:O209">$N$12*SIN(RADIANS(M146))</f>
        <v>12.028372761387356</v>
      </c>
      <c r="V146">
        <v>2.586113888888889</v>
      </c>
      <c r="W146">
        <v>-21.96501111111111</v>
      </c>
      <c r="X146" s="49">
        <f aca="true" t="shared" si="28" ref="X146:X209">15*(V146-F146)*COS(RADIANS(F146))*60</f>
        <v>49.50915350970433</v>
      </c>
      <c r="Y146" s="50">
        <f aca="true" t="shared" si="29" ref="Y146:Y209">(W146-G146)*60</f>
        <v>106.96233333333353</v>
      </c>
      <c r="Z146" s="50">
        <f aca="true" t="shared" si="30" ref="Z146:Z209">SQRT(X146^2+Y146^2)</f>
        <v>117.86474041611692</v>
      </c>
      <c r="AA146" s="54">
        <v>15.468825998169084</v>
      </c>
    </row>
    <row r="147" spans="1:27" ht="12.75">
      <c r="A147" s="2">
        <v>39783</v>
      </c>
      <c r="B147" s="17">
        <v>0.7152777777777778</v>
      </c>
      <c r="C147" s="17">
        <f t="shared" si="22"/>
        <v>0.7152777777810115</v>
      </c>
      <c r="D147" s="10">
        <v>2.5543916666666666</v>
      </c>
      <c r="E147" s="10">
        <v>-23.895816666666665</v>
      </c>
      <c r="F147" s="10">
        <v>2.547336111111111</v>
      </c>
      <c r="G147" s="10">
        <v>-23.744958333333333</v>
      </c>
      <c r="H147" s="49">
        <f t="shared" si="23"/>
        <v>5.805700436936761</v>
      </c>
      <c r="I147" s="50">
        <f t="shared" si="24"/>
        <v>-9.051499999999919</v>
      </c>
      <c r="J147" s="50">
        <f t="shared" si="25"/>
        <v>10.753409218171056</v>
      </c>
      <c r="K147" s="54">
        <v>15.468825998169084</v>
      </c>
      <c r="L147" s="34"/>
      <c r="M147" s="26">
        <f t="shared" si="21"/>
        <v>130</v>
      </c>
      <c r="N147" s="27">
        <f t="shared" si="26"/>
        <v>-9.948824750006688</v>
      </c>
      <c r="O147" s="28">
        <f t="shared" si="27"/>
        <v>11.856547637910662</v>
      </c>
      <c r="V147">
        <v>2.6028166666666666</v>
      </c>
      <c r="W147">
        <v>-21.96498888888889</v>
      </c>
      <c r="X147" s="49">
        <f t="shared" si="28"/>
        <v>49.8831588785061</v>
      </c>
      <c r="Y147" s="50">
        <f t="shared" si="29"/>
        <v>106.7981666666666</v>
      </c>
      <c r="Z147" s="50">
        <f t="shared" si="30"/>
        <v>117.87356761827215</v>
      </c>
      <c r="AA147" s="54">
        <v>15.468825998169084</v>
      </c>
    </row>
    <row r="148" spans="1:27" ht="12.75">
      <c r="A148" s="2">
        <v>39783</v>
      </c>
      <c r="B148" s="17">
        <v>0.7159722222222222</v>
      </c>
      <c r="C148" s="17">
        <f t="shared" si="22"/>
        <v>0.7159722222204437</v>
      </c>
      <c r="D148" s="10">
        <v>2.571047222222222</v>
      </c>
      <c r="E148" s="10">
        <v>-23.895680555555554</v>
      </c>
      <c r="F148" s="10">
        <v>2.563625</v>
      </c>
      <c r="G148" s="10">
        <v>-23.742194444444447</v>
      </c>
      <c r="H148" s="49">
        <f t="shared" si="23"/>
        <v>6.1074204310340425</v>
      </c>
      <c r="I148" s="50">
        <f t="shared" si="24"/>
        <v>-9.20916666666642</v>
      </c>
      <c r="J148" s="50">
        <f t="shared" si="25"/>
        <v>11.050309272407354</v>
      </c>
      <c r="K148" s="54">
        <v>15.468825998169084</v>
      </c>
      <c r="L148" s="34"/>
      <c r="M148" s="26">
        <f t="shared" si="21"/>
        <v>131</v>
      </c>
      <c r="N148" s="27">
        <f t="shared" si="26"/>
        <v>-10.154234784128876</v>
      </c>
      <c r="O148" s="28">
        <f t="shared" si="27"/>
        <v>11.681110895166512</v>
      </c>
      <c r="V148">
        <v>2.6195194444444443</v>
      </c>
      <c r="W148">
        <v>-21.964966666666665</v>
      </c>
      <c r="X148" s="49">
        <f t="shared" si="28"/>
        <v>50.25465313499743</v>
      </c>
      <c r="Y148" s="50">
        <f t="shared" si="29"/>
        <v>106.6336666666669</v>
      </c>
      <c r="Z148" s="50">
        <f t="shared" si="30"/>
        <v>117.88243731997034</v>
      </c>
      <c r="AA148" s="54">
        <v>15.468825998169084</v>
      </c>
    </row>
    <row r="149" spans="1:27" ht="12.75">
      <c r="A149" s="2">
        <v>39783</v>
      </c>
      <c r="B149" s="17">
        <v>0.7166666666666667</v>
      </c>
      <c r="C149" s="17">
        <f t="shared" si="22"/>
        <v>0.7166666666671517</v>
      </c>
      <c r="D149" s="10">
        <v>2.5877000000000003</v>
      </c>
      <c r="E149" s="10">
        <v>-23.895541666666666</v>
      </c>
      <c r="F149" s="10">
        <v>2.579911111111111</v>
      </c>
      <c r="G149" s="10">
        <v>-23.739430555555558</v>
      </c>
      <c r="H149" s="49">
        <f t="shared" si="23"/>
        <v>6.409141197870904</v>
      </c>
      <c r="I149" s="50">
        <f t="shared" si="24"/>
        <v>-9.366666666666532</v>
      </c>
      <c r="J149" s="50">
        <f t="shared" si="25"/>
        <v>11.349516964994061</v>
      </c>
      <c r="K149" s="54">
        <v>15.468825998169084</v>
      </c>
      <c r="L149" s="34"/>
      <c r="M149" s="26">
        <f t="shared" si="21"/>
        <v>132</v>
      </c>
      <c r="N149" s="27">
        <f t="shared" si="26"/>
        <v>-10.356551739969541</v>
      </c>
      <c r="O149" s="28">
        <f t="shared" si="27"/>
        <v>11.502115972886225</v>
      </c>
      <c r="V149">
        <v>2.636222222222222</v>
      </c>
      <c r="W149">
        <v>-21.964944444444445</v>
      </c>
      <c r="X149" s="49">
        <f t="shared" si="28"/>
        <v>50.62863143282357</v>
      </c>
      <c r="Y149" s="50">
        <f t="shared" si="29"/>
        <v>106.46916666666677</v>
      </c>
      <c r="Z149" s="50">
        <f t="shared" si="30"/>
        <v>117.89377325141119</v>
      </c>
      <c r="AA149" s="54">
        <v>15.468825998169084</v>
      </c>
    </row>
    <row r="150" spans="1:27" ht="12.75">
      <c r="A150" s="2">
        <v>39783</v>
      </c>
      <c r="B150" s="17">
        <v>0.717361111111111</v>
      </c>
      <c r="C150" s="17">
        <f t="shared" si="22"/>
        <v>0.7173611111138598</v>
      </c>
      <c r="D150" s="10">
        <v>2.6043555555555558</v>
      </c>
      <c r="E150" s="10">
        <v>-23.89540277777778</v>
      </c>
      <c r="F150" s="10">
        <v>2.5962</v>
      </c>
      <c r="G150" s="10">
        <v>-23.736658333333335</v>
      </c>
      <c r="H150" s="49">
        <f t="shared" si="23"/>
        <v>6.710862612735562</v>
      </c>
      <c r="I150" s="50">
        <f t="shared" si="24"/>
        <v>-9.524666666666661</v>
      </c>
      <c r="J150" s="50">
        <f t="shared" si="25"/>
        <v>11.651392711522643</v>
      </c>
      <c r="K150" s="54">
        <v>15.468825998169084</v>
      </c>
      <c r="L150" s="34"/>
      <c r="M150" s="26">
        <f t="shared" si="21"/>
        <v>133</v>
      </c>
      <c r="N150" s="27">
        <f t="shared" si="26"/>
        <v>-10.555713989824039</v>
      </c>
      <c r="O150" s="28">
        <f t="shared" si="27"/>
        <v>11.319617394657103</v>
      </c>
      <c r="V150">
        <v>2.652922222222222</v>
      </c>
      <c r="W150">
        <v>-21.96492222222222</v>
      </c>
      <c r="X150" s="49">
        <f t="shared" si="28"/>
        <v>50.9976010640371</v>
      </c>
      <c r="Y150" s="50">
        <f t="shared" si="29"/>
        <v>106.30416666666683</v>
      </c>
      <c r="Z150" s="50">
        <f t="shared" si="30"/>
        <v>117.90390648736435</v>
      </c>
      <c r="AA150" s="54">
        <v>15.468825998169084</v>
      </c>
    </row>
    <row r="151" spans="1:27" ht="12.75">
      <c r="A151" s="2">
        <v>39783</v>
      </c>
      <c r="B151" s="17">
        <v>0.7180555555555556</v>
      </c>
      <c r="C151" s="17">
        <f t="shared" si="22"/>
        <v>0.7180555555532919</v>
      </c>
      <c r="D151" s="10">
        <v>2.621008333333333</v>
      </c>
      <c r="E151" s="10">
        <v>-23.895263888888888</v>
      </c>
      <c r="F151" s="10">
        <v>2.612486111111111</v>
      </c>
      <c r="G151" s="10">
        <v>-23.73388611111111</v>
      </c>
      <c r="H151" s="49">
        <f t="shared" si="23"/>
        <v>7.0125846756234305</v>
      </c>
      <c r="I151" s="50">
        <f t="shared" si="24"/>
        <v>-9.682666666666577</v>
      </c>
      <c r="J151" s="50">
        <f t="shared" si="25"/>
        <v>11.95534933034433</v>
      </c>
      <c r="K151" s="54">
        <v>15.468825998169084</v>
      </c>
      <c r="L151" s="34"/>
      <c r="M151" s="26">
        <f t="shared" si="21"/>
        <v>134</v>
      </c>
      <c r="N151" s="27">
        <f t="shared" si="26"/>
        <v>-10.751660866941743</v>
      </c>
      <c r="O151" s="28">
        <f t="shared" si="27"/>
        <v>11.133670751313966</v>
      </c>
      <c r="V151">
        <v>2.669625</v>
      </c>
      <c r="W151">
        <v>-21.9649</v>
      </c>
      <c r="X151" s="49">
        <f t="shared" si="28"/>
        <v>51.37155196093565</v>
      </c>
      <c r="Y151" s="50">
        <f t="shared" si="29"/>
        <v>106.13916666666668</v>
      </c>
      <c r="Z151" s="50">
        <f t="shared" si="30"/>
        <v>117.91759432573902</v>
      </c>
      <c r="AA151" s="54">
        <v>15.468825998169084</v>
      </c>
    </row>
    <row r="152" spans="1:27" ht="12.75">
      <c r="A152" s="2">
        <v>39783</v>
      </c>
      <c r="B152" s="17">
        <v>0.71875</v>
      </c>
      <c r="C152" s="17">
        <f t="shared" si="22"/>
        <v>0.71875</v>
      </c>
      <c r="D152" s="10">
        <v>2.637663888888889</v>
      </c>
      <c r="E152" s="10">
        <v>-23.895125</v>
      </c>
      <c r="F152" s="10">
        <v>2.628772222222222</v>
      </c>
      <c r="G152" s="10">
        <v>-23.73110833333333</v>
      </c>
      <c r="H152" s="49">
        <f t="shared" si="23"/>
        <v>7.316593107588043</v>
      </c>
      <c r="I152" s="50">
        <f t="shared" si="24"/>
        <v>-9.841000000000122</v>
      </c>
      <c r="J152" s="50">
        <f t="shared" si="25"/>
        <v>12.262863275027053</v>
      </c>
      <c r="K152" s="54">
        <v>15.468825998169084</v>
      </c>
      <c r="L152" s="34"/>
      <c r="M152" s="26">
        <f t="shared" si="21"/>
        <v>135</v>
      </c>
      <c r="N152" s="27">
        <f t="shared" si="26"/>
        <v>-10.944332684005694</v>
      </c>
      <c r="O152" s="28">
        <f t="shared" si="27"/>
        <v>10.944332684005694</v>
      </c>
      <c r="V152">
        <v>2.686327777777778</v>
      </c>
      <c r="W152">
        <v>-21.964875</v>
      </c>
      <c r="X152" s="49">
        <f t="shared" si="28"/>
        <v>51.74548899011729</v>
      </c>
      <c r="Y152" s="50">
        <f t="shared" si="29"/>
        <v>105.97399999999993</v>
      </c>
      <c r="Z152" s="50">
        <f t="shared" si="30"/>
        <v>117.93254133964186</v>
      </c>
      <c r="AA152" s="54">
        <v>15.468825998169084</v>
      </c>
    </row>
    <row r="153" spans="1:27" ht="12.75">
      <c r="A153" s="2">
        <v>39783</v>
      </c>
      <c r="B153" s="17">
        <v>0.7194444444444444</v>
      </c>
      <c r="C153" s="17">
        <f t="shared" si="22"/>
        <v>0.7194444444467081</v>
      </c>
      <c r="D153" s="10">
        <v>2.6543166666666664</v>
      </c>
      <c r="E153" s="10">
        <v>-23.89498888888889</v>
      </c>
      <c r="F153" s="10">
        <v>2.6450555555555555</v>
      </c>
      <c r="G153" s="10">
        <v>-23.728324999999998</v>
      </c>
      <c r="H153" s="49">
        <f t="shared" si="23"/>
        <v>7.620602028791758</v>
      </c>
      <c r="I153" s="50">
        <f t="shared" si="24"/>
        <v>-9.99983333333347</v>
      </c>
      <c r="J153" s="50">
        <f t="shared" si="25"/>
        <v>12.572598855275396</v>
      </c>
      <c r="K153" s="54">
        <v>15.468825998169084</v>
      </c>
      <c r="L153" s="34"/>
      <c r="M153" s="26">
        <f t="shared" si="21"/>
        <v>136</v>
      </c>
      <c r="N153" s="27">
        <f t="shared" si="26"/>
        <v>-11.133670751313968</v>
      </c>
      <c r="O153" s="28">
        <f t="shared" si="27"/>
        <v>10.751660866941739</v>
      </c>
      <c r="V153">
        <v>2.703030555555556</v>
      </c>
      <c r="W153">
        <v>-21.96485277777778</v>
      </c>
      <c r="X153" s="49">
        <f t="shared" si="28"/>
        <v>52.12190951404068</v>
      </c>
      <c r="Y153" s="50">
        <f t="shared" si="29"/>
        <v>105.80833333333317</v>
      </c>
      <c r="Z153" s="50">
        <f t="shared" si="30"/>
        <v>117.94955215755415</v>
      </c>
      <c r="AA153" s="54">
        <v>15.468825998169084</v>
      </c>
    </row>
    <row r="154" spans="1:27" ht="12.75">
      <c r="A154" s="2">
        <v>39783</v>
      </c>
      <c r="B154" s="17">
        <v>0.720138888888889</v>
      </c>
      <c r="C154" s="17">
        <f t="shared" si="22"/>
        <v>0.7201388888861402</v>
      </c>
      <c r="D154" s="10">
        <v>2.670972222222222</v>
      </c>
      <c r="E154" s="10">
        <v>-23.894849999999998</v>
      </c>
      <c r="F154" s="10">
        <v>2.6613416666666665</v>
      </c>
      <c r="G154" s="10">
        <v>-23.725538888888888</v>
      </c>
      <c r="H154" s="49">
        <f t="shared" si="23"/>
        <v>7.924611760066103</v>
      </c>
      <c r="I154" s="50">
        <f t="shared" si="24"/>
        <v>-10.158666666666605</v>
      </c>
      <c r="J154" s="50">
        <f t="shared" si="25"/>
        <v>12.884020334981669</v>
      </c>
      <c r="K154" s="54">
        <v>15.468825998169084</v>
      </c>
      <c r="L154" s="34"/>
      <c r="M154" s="26">
        <f t="shared" si="21"/>
        <v>137</v>
      </c>
      <c r="N154" s="27">
        <f t="shared" si="26"/>
        <v>-11.3196173946571</v>
      </c>
      <c r="O154" s="28">
        <f t="shared" si="27"/>
        <v>10.555713989824042</v>
      </c>
      <c r="V154">
        <v>2.7197333333333336</v>
      </c>
      <c r="W154">
        <v>-21.964830555555555</v>
      </c>
      <c r="X154" s="49">
        <f t="shared" si="28"/>
        <v>52.495818504218384</v>
      </c>
      <c r="Y154" s="50">
        <f t="shared" si="29"/>
        <v>105.64250000000001</v>
      </c>
      <c r="Z154" s="50">
        <f t="shared" si="30"/>
        <v>117.96672737122888</v>
      </c>
      <c r="AA154" s="54">
        <v>15.468825998169084</v>
      </c>
    </row>
    <row r="155" spans="1:27" ht="12.75">
      <c r="A155" s="2">
        <v>39783</v>
      </c>
      <c r="B155" s="17">
        <v>0.7208333333333333</v>
      </c>
      <c r="C155" s="17">
        <f t="shared" si="22"/>
        <v>0.7208333333328483</v>
      </c>
      <c r="D155" s="10">
        <v>2.687625</v>
      </c>
      <c r="E155" s="10">
        <v>-23.89471111111111</v>
      </c>
      <c r="F155" s="10">
        <v>2.677625</v>
      </c>
      <c r="G155" s="10">
        <v>-23.722749999999998</v>
      </c>
      <c r="H155" s="49">
        <f t="shared" si="23"/>
        <v>8.228622144252236</v>
      </c>
      <c r="I155" s="50">
        <f t="shared" si="24"/>
        <v>-10.317666666666767</v>
      </c>
      <c r="J155" s="50">
        <f t="shared" si="25"/>
        <v>13.197138623100265</v>
      </c>
      <c r="K155" s="54">
        <v>15.468825998169084</v>
      </c>
      <c r="L155" s="34"/>
      <c r="M155" s="26">
        <f t="shared" si="21"/>
        <v>138</v>
      </c>
      <c r="N155" s="27">
        <f t="shared" si="26"/>
        <v>-11.502115972886221</v>
      </c>
      <c r="O155" s="28">
        <f t="shared" si="27"/>
        <v>10.356551739969543</v>
      </c>
      <c r="V155">
        <v>2.7364361111111113</v>
      </c>
      <c r="W155">
        <v>-21.964808333333334</v>
      </c>
      <c r="X155" s="49">
        <f t="shared" si="28"/>
        <v>52.87221074461523</v>
      </c>
      <c r="Y155" s="50">
        <f t="shared" si="29"/>
        <v>105.47649999999983</v>
      </c>
      <c r="Z155" s="50">
        <f t="shared" si="30"/>
        <v>117.98628191986123</v>
      </c>
      <c r="AA155" s="54">
        <v>15.468825998169084</v>
      </c>
    </row>
    <row r="156" spans="1:27" ht="12.75">
      <c r="A156" s="2">
        <v>39783</v>
      </c>
      <c r="B156" s="17">
        <v>0.7215277777777778</v>
      </c>
      <c r="C156" s="17">
        <f t="shared" si="22"/>
        <v>0.7215277777795563</v>
      </c>
      <c r="D156" s="10">
        <v>2.7042805555555556</v>
      </c>
      <c r="E156" s="10">
        <v>-23.894572222222223</v>
      </c>
      <c r="F156" s="10">
        <v>2.6939083333333333</v>
      </c>
      <c r="G156" s="10">
        <v>-23.719955555555554</v>
      </c>
      <c r="H156" s="49">
        <f t="shared" si="23"/>
        <v>8.534918912172012</v>
      </c>
      <c r="I156" s="50">
        <f t="shared" si="24"/>
        <v>-10.477000000000132</v>
      </c>
      <c r="J156" s="50">
        <f t="shared" si="25"/>
        <v>13.513414440375692</v>
      </c>
      <c r="K156" s="54">
        <v>15.468825998169084</v>
      </c>
      <c r="L156" s="34"/>
      <c r="M156" s="26">
        <f t="shared" si="21"/>
        <v>139</v>
      </c>
      <c r="N156" s="27">
        <f t="shared" si="26"/>
        <v>-11.68111089516651</v>
      </c>
      <c r="O156" s="28">
        <f t="shared" si="27"/>
        <v>10.154234784128878</v>
      </c>
      <c r="V156">
        <v>2.753138888888889</v>
      </c>
      <c r="W156">
        <v>-21.96478611111111</v>
      </c>
      <c r="X156" s="49">
        <f t="shared" si="28"/>
        <v>53.24858869071106</v>
      </c>
      <c r="Y156" s="50">
        <f t="shared" si="29"/>
        <v>105.31016666666666</v>
      </c>
      <c r="Z156" s="50">
        <f t="shared" si="30"/>
        <v>118.00696335773424</v>
      </c>
      <c r="AA156" s="54">
        <v>15.468825998169084</v>
      </c>
    </row>
    <row r="157" spans="1:27" ht="12.75">
      <c r="A157" s="2">
        <v>39783</v>
      </c>
      <c r="B157" s="17">
        <v>0.7222222222222222</v>
      </c>
      <c r="C157" s="17">
        <f t="shared" si="22"/>
        <v>0.7222222222189885</v>
      </c>
      <c r="D157" s="10">
        <v>2.7209333333333334</v>
      </c>
      <c r="E157" s="10">
        <v>-23.894433333333332</v>
      </c>
      <c r="F157" s="10">
        <v>2.7101916666666668</v>
      </c>
      <c r="G157" s="10">
        <v>-23.71715833333333</v>
      </c>
      <c r="H157" s="49">
        <f t="shared" si="23"/>
        <v>8.838930604619243</v>
      </c>
      <c r="I157" s="50">
        <f t="shared" si="24"/>
        <v>-10.636500000000098</v>
      </c>
      <c r="J157" s="50">
        <f t="shared" si="25"/>
        <v>13.829744266734536</v>
      </c>
      <c r="K157" s="54">
        <v>15.468825998169084</v>
      </c>
      <c r="L157" s="34"/>
      <c r="M157" s="26">
        <f t="shared" si="21"/>
        <v>140</v>
      </c>
      <c r="N157" s="27">
        <f t="shared" si="26"/>
        <v>-11.85654763791066</v>
      </c>
      <c r="O157" s="28">
        <f t="shared" si="27"/>
        <v>9.94882475000669</v>
      </c>
      <c r="V157">
        <v>2.7698416666666668</v>
      </c>
      <c r="W157">
        <v>-21.96476388888889</v>
      </c>
      <c r="X157" s="49">
        <f t="shared" si="28"/>
        <v>53.624952251193314</v>
      </c>
      <c r="Y157" s="50">
        <f t="shared" si="29"/>
        <v>105.14366666666646</v>
      </c>
      <c r="Z157" s="50">
        <f t="shared" si="30"/>
        <v>118.02892079509085</v>
      </c>
      <c r="AA157" s="54">
        <v>15.468825998169084</v>
      </c>
    </row>
    <row r="158" spans="1:27" ht="12.75">
      <c r="A158" s="2">
        <v>39783</v>
      </c>
      <c r="B158" s="17">
        <v>0.7229166666666668</v>
      </c>
      <c r="C158" s="17">
        <f t="shared" si="22"/>
        <v>0.7229166666656965</v>
      </c>
      <c r="D158" s="10">
        <v>2.7375861111111113</v>
      </c>
      <c r="E158" s="10">
        <v>-23.89429722222222</v>
      </c>
      <c r="F158" s="10">
        <v>2.726475</v>
      </c>
      <c r="G158" s="10">
        <v>-23.714358333333333</v>
      </c>
      <c r="H158" s="49">
        <f t="shared" si="23"/>
        <v>9.142942753587755</v>
      </c>
      <c r="I158" s="50">
        <f t="shared" si="24"/>
        <v>-10.796333333333266</v>
      </c>
      <c r="J158" s="50">
        <f t="shared" si="25"/>
        <v>14.14758691932394</v>
      </c>
      <c r="K158" s="54">
        <v>15.468825998169084</v>
      </c>
      <c r="L158" s="34"/>
      <c r="M158" s="26">
        <f t="shared" si="21"/>
        <v>141</v>
      </c>
      <c r="N158" s="27">
        <f t="shared" si="26"/>
        <v>-12.028372761387354</v>
      </c>
      <c r="O158" s="28">
        <f t="shared" si="27"/>
        <v>9.740384207489216</v>
      </c>
      <c r="V158">
        <v>2.7865416666666665</v>
      </c>
      <c r="W158">
        <v>-21.964741666666665</v>
      </c>
      <c r="X158" s="49">
        <f t="shared" si="28"/>
        <v>53.99880416474724</v>
      </c>
      <c r="Y158" s="50">
        <f t="shared" si="29"/>
        <v>104.97700000000009</v>
      </c>
      <c r="Z158" s="50">
        <f t="shared" si="30"/>
        <v>118.05101177127938</v>
      </c>
      <c r="AA158" s="54">
        <v>15.468825998169084</v>
      </c>
    </row>
    <row r="159" spans="1:27" ht="12.75">
      <c r="A159" s="2">
        <v>39783</v>
      </c>
      <c r="B159" s="17">
        <v>0.7236111111111111</v>
      </c>
      <c r="C159" s="17">
        <f t="shared" si="22"/>
        <v>0.7236111111124046</v>
      </c>
      <c r="D159" s="10">
        <v>2.7542416666666667</v>
      </c>
      <c r="E159" s="10">
        <v>-23.894158333333333</v>
      </c>
      <c r="F159" s="10">
        <v>2.7427555555555556</v>
      </c>
      <c r="G159" s="10">
        <v>-23.711552777777776</v>
      </c>
      <c r="H159" s="49">
        <f t="shared" si="23"/>
        <v>9.451527221578129</v>
      </c>
      <c r="I159" s="50">
        <f t="shared" si="24"/>
        <v>-10.956333333333461</v>
      </c>
      <c r="J159" s="50">
        <f t="shared" si="25"/>
        <v>14.46971343639349</v>
      </c>
      <c r="K159" s="54">
        <v>15.468825998169084</v>
      </c>
      <c r="L159" s="34"/>
      <c r="M159" s="26">
        <f t="shared" si="21"/>
        <v>142</v>
      </c>
      <c r="N159" s="27">
        <f t="shared" si="26"/>
        <v>-12.19653392599946</v>
      </c>
      <c r="O159" s="28">
        <f t="shared" si="27"/>
        <v>9.528976649584925</v>
      </c>
      <c r="V159">
        <v>2.803244444444444</v>
      </c>
      <c r="W159">
        <v>-21.964719444444444</v>
      </c>
      <c r="X159" s="49">
        <f t="shared" si="28"/>
        <v>54.37763597637327</v>
      </c>
      <c r="Y159" s="50">
        <f t="shared" si="29"/>
        <v>104.80999999999987</v>
      </c>
      <c r="Z159" s="50">
        <f t="shared" si="30"/>
        <v>118.07651499929585</v>
      </c>
      <c r="AA159" s="54">
        <v>15.468825998169084</v>
      </c>
    </row>
    <row r="160" spans="1:27" ht="12.75">
      <c r="A160" s="2">
        <v>39783</v>
      </c>
      <c r="B160" s="17">
        <v>0.7243055555555555</v>
      </c>
      <c r="C160" s="17">
        <f t="shared" si="22"/>
        <v>0.7243055555591127</v>
      </c>
      <c r="D160" s="10">
        <v>2.7708944444444445</v>
      </c>
      <c r="E160" s="10">
        <v>-23.894019444444442</v>
      </c>
      <c r="F160" s="10">
        <v>2.759038888888889</v>
      </c>
      <c r="G160" s="10">
        <v>-23.708744444444445</v>
      </c>
      <c r="H160" s="49">
        <f t="shared" si="23"/>
        <v>9.755540871076336</v>
      </c>
      <c r="I160" s="50">
        <f t="shared" si="24"/>
        <v>-11.116499999999832</v>
      </c>
      <c r="J160" s="50">
        <f t="shared" si="25"/>
        <v>14.790103107728395</v>
      </c>
      <c r="K160" s="54">
        <v>15.468825998169084</v>
      </c>
      <c r="L160" s="34"/>
      <c r="M160" s="26">
        <f t="shared" si="21"/>
        <v>143</v>
      </c>
      <c r="N160" s="27">
        <f t="shared" si="26"/>
        <v>-12.360979908227236</v>
      </c>
      <c r="O160" s="28">
        <f t="shared" si="27"/>
        <v>9.314666473083895</v>
      </c>
      <c r="V160">
        <v>2.819947222222222</v>
      </c>
      <c r="W160">
        <v>-21.96469722222222</v>
      </c>
      <c r="X160" s="49">
        <f t="shared" si="28"/>
        <v>54.75395583378931</v>
      </c>
      <c r="Y160" s="50">
        <f t="shared" si="29"/>
        <v>104.64283333333348</v>
      </c>
      <c r="Z160" s="50">
        <f t="shared" si="30"/>
        <v>118.10215174786765</v>
      </c>
      <c r="AA160" s="54">
        <v>15.468825998169084</v>
      </c>
    </row>
    <row r="161" spans="1:27" ht="12.75">
      <c r="A161" s="2">
        <v>39783</v>
      </c>
      <c r="B161" s="17">
        <v>0.725</v>
      </c>
      <c r="C161" s="17">
        <f t="shared" si="22"/>
        <v>0.7249999999985448</v>
      </c>
      <c r="D161" s="10">
        <v>2.78755</v>
      </c>
      <c r="E161" s="10">
        <v>-23.893880555555555</v>
      </c>
      <c r="F161" s="10">
        <v>2.7753194444444444</v>
      </c>
      <c r="G161" s="10">
        <v>-23.705933333333334</v>
      </c>
      <c r="H161" s="49">
        <f t="shared" si="23"/>
        <v>10.064126659558603</v>
      </c>
      <c r="I161" s="50">
        <f t="shared" si="24"/>
        <v>-11.27683333333323</v>
      </c>
      <c r="J161" s="50">
        <f t="shared" si="25"/>
        <v>15.114682115327918</v>
      </c>
      <c r="K161" s="54">
        <v>15.468825998169084</v>
      </c>
      <c r="L161" s="34"/>
      <c r="M161" s="26">
        <f t="shared" si="21"/>
        <v>144</v>
      </c>
      <c r="N161" s="27">
        <f t="shared" si="26"/>
        <v>-12.521660616231458</v>
      </c>
      <c r="O161" s="28">
        <f t="shared" si="27"/>
        <v>9.09751895894197</v>
      </c>
      <c r="V161">
        <v>2.83665</v>
      </c>
      <c r="W161">
        <v>-21.964675</v>
      </c>
      <c r="X161" s="49">
        <f t="shared" si="28"/>
        <v>55.13275813765725</v>
      </c>
      <c r="Y161" s="50">
        <f t="shared" si="29"/>
        <v>104.47550000000007</v>
      </c>
      <c r="Z161" s="50">
        <f t="shared" si="30"/>
        <v>118.13022949319715</v>
      </c>
      <c r="AA161" s="54">
        <v>15.468825998169084</v>
      </c>
    </row>
    <row r="162" spans="1:27" ht="12.75">
      <c r="A162" s="2">
        <v>39783</v>
      </c>
      <c r="B162" s="17">
        <v>0.7256944444444445</v>
      </c>
      <c r="C162" s="17">
        <f t="shared" si="22"/>
        <v>0.7256944444452529</v>
      </c>
      <c r="D162" s="10">
        <v>2.804202777777778</v>
      </c>
      <c r="E162" s="10">
        <v>-23.893741666666667</v>
      </c>
      <c r="F162" s="10">
        <v>2.7916</v>
      </c>
      <c r="G162" s="10">
        <v>-23.703116666666666</v>
      </c>
      <c r="H162" s="49">
        <f t="shared" si="23"/>
        <v>10.370427365226499</v>
      </c>
      <c r="I162" s="50">
        <f t="shared" si="24"/>
        <v>-11.437500000000043</v>
      </c>
      <c r="J162" s="50">
        <f t="shared" si="25"/>
        <v>15.438982155162936</v>
      </c>
      <c r="K162" s="54">
        <v>15.468825998169084</v>
      </c>
      <c r="L162" s="34"/>
      <c r="M162" s="26">
        <f t="shared" si="21"/>
        <v>145</v>
      </c>
      <c r="N162" s="27">
        <f t="shared" si="26"/>
        <v>-12.67852710511193</v>
      </c>
      <c r="O162" s="28">
        <f t="shared" si="27"/>
        <v>8.8776002523955</v>
      </c>
      <c r="V162">
        <v>2.853352777777778</v>
      </c>
      <c r="W162">
        <v>-21.96465</v>
      </c>
      <c r="X162" s="49">
        <f t="shared" si="28"/>
        <v>55.511545533696875</v>
      </c>
      <c r="Y162" s="50">
        <f t="shared" si="29"/>
        <v>104.30800000000005</v>
      </c>
      <c r="Z162" s="50">
        <f t="shared" si="30"/>
        <v>118.1595977969615</v>
      </c>
      <c r="AA162" s="54">
        <v>15.468825998169084</v>
      </c>
    </row>
    <row r="163" spans="1:27" ht="12.75">
      <c r="A163" s="2">
        <v>39783</v>
      </c>
      <c r="B163" s="17">
        <v>0.7263888888888889</v>
      </c>
      <c r="C163" s="17">
        <f t="shared" si="22"/>
        <v>0.726388888891961</v>
      </c>
      <c r="D163" s="10">
        <v>2.8208583333333332</v>
      </c>
      <c r="E163" s="10">
        <v>-23.893602777777776</v>
      </c>
      <c r="F163" s="10">
        <v>2.8078805555555553</v>
      </c>
      <c r="G163" s="10">
        <v>-23.700294444444445</v>
      </c>
      <c r="H163" s="49">
        <f t="shared" si="23"/>
        <v>10.679014476633624</v>
      </c>
      <c r="I163" s="50">
        <f t="shared" si="24"/>
        <v>-11.598499999999845</v>
      </c>
      <c r="J163" s="50">
        <f t="shared" si="25"/>
        <v>15.765993544402678</v>
      </c>
      <c r="K163" s="54">
        <v>15.468825998169084</v>
      </c>
      <c r="L163" s="34"/>
      <c r="M163" s="26">
        <f t="shared" si="21"/>
        <v>146</v>
      </c>
      <c r="N163" s="27">
        <f t="shared" si="26"/>
        <v>-12.831531591816532</v>
      </c>
      <c r="O163" s="28">
        <f t="shared" si="27"/>
        <v>8.654977342812913</v>
      </c>
      <c r="V163">
        <v>2.8700555555555556</v>
      </c>
      <c r="W163">
        <v>-21.96462777777778</v>
      </c>
      <c r="X163" s="49">
        <f t="shared" si="28"/>
        <v>55.890317930034364</v>
      </c>
      <c r="Y163" s="50">
        <f t="shared" si="29"/>
        <v>104.14000000000001</v>
      </c>
      <c r="Z163" s="50">
        <f t="shared" si="30"/>
        <v>118.18996251086774</v>
      </c>
      <c r="AA163" s="54">
        <v>15.468825998169084</v>
      </c>
    </row>
    <row r="164" spans="1:27" ht="12.75">
      <c r="A164" s="2">
        <v>39783</v>
      </c>
      <c r="B164" s="17">
        <v>0.7270833333333333</v>
      </c>
      <c r="C164" s="17">
        <f t="shared" si="22"/>
        <v>0.7270833333313931</v>
      </c>
      <c r="D164" s="10">
        <v>2.837511111111111</v>
      </c>
      <c r="E164" s="10">
        <v>-23.89346388888889</v>
      </c>
      <c r="F164" s="10">
        <v>2.824158333333333</v>
      </c>
      <c r="G164" s="10">
        <v>-23.697472222222224</v>
      </c>
      <c r="H164" s="49">
        <f t="shared" si="23"/>
        <v>10.987602250722336</v>
      </c>
      <c r="I164" s="50">
        <f t="shared" si="24"/>
        <v>-11.75949999999986</v>
      </c>
      <c r="J164" s="50">
        <f t="shared" si="25"/>
        <v>16.093888388766565</v>
      </c>
      <c r="K164" s="54">
        <v>15.468825998169084</v>
      </c>
      <c r="L164" s="34"/>
      <c r="M164" s="26">
        <f t="shared" si="21"/>
        <v>147</v>
      </c>
      <c r="N164" s="27">
        <f t="shared" si="26"/>
        <v>-12.98062746969643</v>
      </c>
      <c r="O164" s="28">
        <f t="shared" si="27"/>
        <v>8.429718043289055</v>
      </c>
      <c r="V164">
        <v>2.8867583333333333</v>
      </c>
      <c r="W164">
        <v>-21.964605555555554</v>
      </c>
      <c r="X164" s="49">
        <f t="shared" si="28"/>
        <v>56.27157233300052</v>
      </c>
      <c r="Y164" s="50">
        <f t="shared" si="29"/>
        <v>103.9720000000002</v>
      </c>
      <c r="Z164" s="50">
        <f t="shared" si="30"/>
        <v>118.22295308791838</v>
      </c>
      <c r="AA164" s="54">
        <v>15.468825998169084</v>
      </c>
    </row>
    <row r="165" spans="1:27" ht="12.75">
      <c r="A165" s="2">
        <v>39783</v>
      </c>
      <c r="B165" s="17">
        <v>0.7277777777777777</v>
      </c>
      <c r="C165" s="17">
        <f t="shared" si="22"/>
        <v>0.7277777777781012</v>
      </c>
      <c r="D165" s="10">
        <v>2.854166666666667</v>
      </c>
      <c r="E165" s="10">
        <v>-23.893327777777777</v>
      </c>
      <c r="F165" s="10">
        <v>2.840438888888889</v>
      </c>
      <c r="G165" s="10">
        <v>-23.694644444444446</v>
      </c>
      <c r="H165" s="49">
        <f t="shared" si="23"/>
        <v>11.29619044487632</v>
      </c>
      <c r="I165" s="50">
        <f t="shared" si="24"/>
        <v>-11.920999999999893</v>
      </c>
      <c r="J165" s="50">
        <f t="shared" si="25"/>
        <v>16.42297657451025</v>
      </c>
      <c r="K165" s="54">
        <v>15.462835054203524</v>
      </c>
      <c r="L165" s="34"/>
      <c r="M165" s="26">
        <f t="shared" si="21"/>
        <v>148</v>
      </c>
      <c r="N165" s="27">
        <f t="shared" si="26"/>
        <v>-13.125769322702897</v>
      </c>
      <c r="O165" s="28">
        <f t="shared" si="27"/>
        <v>8.201890969988693</v>
      </c>
      <c r="V165">
        <v>2.903458333333333</v>
      </c>
      <c r="W165">
        <v>-21.964583333333334</v>
      </c>
      <c r="X165" s="49">
        <f t="shared" si="28"/>
        <v>56.64781749237821</v>
      </c>
      <c r="Y165" s="50">
        <f t="shared" si="29"/>
        <v>103.80366666666674</v>
      </c>
      <c r="Z165" s="50">
        <f t="shared" si="30"/>
        <v>118.25471001230459</v>
      </c>
      <c r="AA165" s="54">
        <v>15.462835054203524</v>
      </c>
    </row>
    <row r="166" spans="1:27" ht="12.75">
      <c r="A166" s="2">
        <v>39783</v>
      </c>
      <c r="B166" s="17">
        <v>0.7284722222222223</v>
      </c>
      <c r="C166" s="17">
        <f t="shared" si="22"/>
        <v>0.7284722222248092</v>
      </c>
      <c r="D166" s="10">
        <v>2.8708194444444444</v>
      </c>
      <c r="E166" s="10">
        <v>-23.89318888888889</v>
      </c>
      <c r="F166" s="10">
        <v>2.856716666666667</v>
      </c>
      <c r="G166" s="10">
        <v>-23.691813888888888</v>
      </c>
      <c r="H166" s="49">
        <f t="shared" si="23"/>
        <v>11.604779537685522</v>
      </c>
      <c r="I166" s="50">
        <f t="shared" si="24"/>
        <v>-12.082500000000138</v>
      </c>
      <c r="J166" s="50">
        <f t="shared" si="25"/>
        <v>16.752841978849077</v>
      </c>
      <c r="K166" s="54">
        <v>15.462835054203524</v>
      </c>
      <c r="L166" s="34"/>
      <c r="M166" s="26">
        <f t="shared" si="21"/>
        <v>149</v>
      </c>
      <c r="N166" s="27">
        <f t="shared" si="26"/>
        <v>-13.266912939221486</v>
      </c>
      <c r="O166" s="28">
        <f t="shared" si="27"/>
        <v>7.971565521245377</v>
      </c>
      <c r="V166">
        <v>2.9201611111111108</v>
      </c>
      <c r="W166">
        <v>-21.96456111111111</v>
      </c>
      <c r="X166" s="49">
        <f t="shared" si="28"/>
        <v>57.02904137127393</v>
      </c>
      <c r="Y166" s="50">
        <f t="shared" si="29"/>
        <v>103.63516666666669</v>
      </c>
      <c r="Z166" s="50">
        <f t="shared" si="30"/>
        <v>118.29014891255424</v>
      </c>
      <c r="AA166" s="54">
        <v>15.462835054203524</v>
      </c>
    </row>
    <row r="167" spans="1:27" ht="12.75">
      <c r="A167" s="2">
        <v>39783</v>
      </c>
      <c r="B167" s="17">
        <v>0.7291666666666666</v>
      </c>
      <c r="C167" s="17">
        <f t="shared" si="22"/>
        <v>0.7291666666642413</v>
      </c>
      <c r="D167" s="10">
        <v>2.887475</v>
      </c>
      <c r="E167" s="10">
        <v>-23.89305</v>
      </c>
      <c r="F167" s="10">
        <v>2.8729944444444446</v>
      </c>
      <c r="G167" s="10">
        <v>-23.68897777777778</v>
      </c>
      <c r="H167" s="49">
        <f t="shared" si="23"/>
        <v>11.915655050891107</v>
      </c>
      <c r="I167" s="50">
        <f t="shared" si="24"/>
        <v>-12.24433333333316</v>
      </c>
      <c r="J167" s="50">
        <f t="shared" si="25"/>
        <v>17.085272431822688</v>
      </c>
      <c r="K167" s="54">
        <v>15.462835054203524</v>
      </c>
      <c r="L167" s="34"/>
      <c r="M167" s="26">
        <f t="shared" si="21"/>
        <v>150</v>
      </c>
      <c r="N167" s="27">
        <f t="shared" si="26"/>
        <v>-13.40401532553932</v>
      </c>
      <c r="O167" s="28">
        <f t="shared" si="27"/>
        <v>7.738811856421994</v>
      </c>
      <c r="V167">
        <v>2.936863888888889</v>
      </c>
      <c r="W167">
        <v>-21.96453888888889</v>
      </c>
      <c r="X167" s="49">
        <f t="shared" si="28"/>
        <v>57.41024981542272</v>
      </c>
      <c r="Y167" s="50">
        <f t="shared" si="29"/>
        <v>103.46633333333344</v>
      </c>
      <c r="Z167" s="50">
        <f t="shared" si="30"/>
        <v>118.32674641565072</v>
      </c>
      <c r="AA167" s="54">
        <v>15.462835054203524</v>
      </c>
    </row>
    <row r="168" spans="1:27" ht="12.75">
      <c r="A168" s="2">
        <v>39783</v>
      </c>
      <c r="B168" s="17">
        <v>0.7298611111111111</v>
      </c>
      <c r="C168" s="17">
        <f t="shared" si="22"/>
        <v>0.7298611111109494</v>
      </c>
      <c r="D168" s="10">
        <v>2.9041277777777776</v>
      </c>
      <c r="E168" s="10">
        <v>-23.89291111111111</v>
      </c>
      <c r="F168" s="10">
        <v>2.8892694444444444</v>
      </c>
      <c r="G168" s="10">
        <v>-23.686141666666668</v>
      </c>
      <c r="H168" s="49">
        <f t="shared" si="23"/>
        <v>12.22653123166606</v>
      </c>
      <c r="I168" s="50">
        <f t="shared" si="24"/>
        <v>-12.406166666666607</v>
      </c>
      <c r="J168" s="50">
        <f t="shared" si="25"/>
        <v>17.41841087240783</v>
      </c>
      <c r="K168" s="54">
        <v>15.462835054203524</v>
      </c>
      <c r="L168" s="34"/>
      <c r="M168" s="26">
        <f t="shared" si="21"/>
        <v>151</v>
      </c>
      <c r="N168" s="27">
        <f t="shared" si="26"/>
        <v>-13.537034718941378</v>
      </c>
      <c r="O168" s="28">
        <f t="shared" si="27"/>
        <v>7.503700874539597</v>
      </c>
      <c r="V168">
        <v>2.9535666666666667</v>
      </c>
      <c r="W168">
        <v>-21.964516666666665</v>
      </c>
      <c r="X168" s="49">
        <f t="shared" si="28"/>
        <v>57.79393969583163</v>
      </c>
      <c r="Y168" s="50">
        <f t="shared" si="29"/>
        <v>103.29750000000018</v>
      </c>
      <c r="Z168" s="50">
        <f t="shared" si="30"/>
        <v>118.36601273936476</v>
      </c>
      <c r="AA168" s="54">
        <v>15.462835054203524</v>
      </c>
    </row>
    <row r="169" spans="1:27" ht="12.75">
      <c r="A169" s="2">
        <v>39783</v>
      </c>
      <c r="B169" s="17">
        <v>0.7305555555555556</v>
      </c>
      <c r="C169" s="17">
        <f t="shared" si="22"/>
        <v>0.7305555555576575</v>
      </c>
      <c r="D169" s="10">
        <v>2.9207805555555555</v>
      </c>
      <c r="E169" s="10">
        <v>-23.89277222222222</v>
      </c>
      <c r="F169" s="10">
        <v>2.9055472222222223</v>
      </c>
      <c r="G169" s="10">
        <v>-23.683297222222222</v>
      </c>
      <c r="H169" s="49">
        <f t="shared" si="23"/>
        <v>12.535122317364408</v>
      </c>
      <c r="I169" s="50">
        <f t="shared" si="24"/>
        <v>-12.568499999999858</v>
      </c>
      <c r="J169" s="50">
        <f t="shared" si="25"/>
        <v>17.75095726323749</v>
      </c>
      <c r="K169" s="54">
        <v>15.462835054203524</v>
      </c>
      <c r="L169" s="34"/>
      <c r="M169" s="26">
        <f t="shared" si="21"/>
        <v>152</v>
      </c>
      <c r="N169" s="27">
        <f t="shared" si="26"/>
        <v>-13.66593060043185</v>
      </c>
      <c r="O169" s="28">
        <f t="shared" si="27"/>
        <v>7.266304192680828</v>
      </c>
      <c r="V169">
        <v>2.9702694444444444</v>
      </c>
      <c r="W169">
        <v>-21.964494444444444</v>
      </c>
      <c r="X169" s="49">
        <f t="shared" si="28"/>
        <v>58.17511695901062</v>
      </c>
      <c r="Y169" s="50">
        <f t="shared" si="29"/>
        <v>103.1281666666667</v>
      </c>
      <c r="Z169" s="50">
        <f t="shared" si="30"/>
        <v>118.40508009888067</v>
      </c>
      <c r="AA169" s="54">
        <v>15.462835054203524</v>
      </c>
    </row>
    <row r="170" spans="1:27" ht="12.75">
      <c r="A170" s="2">
        <v>39783</v>
      </c>
      <c r="B170" s="17">
        <v>0.73125</v>
      </c>
      <c r="C170" s="17">
        <f t="shared" si="22"/>
        <v>0.7312499999970896</v>
      </c>
      <c r="D170" s="10">
        <v>2.9374361111111114</v>
      </c>
      <c r="E170" s="10">
        <v>-23.892633333333333</v>
      </c>
      <c r="F170" s="10">
        <v>2.921822222222222</v>
      </c>
      <c r="G170" s="10">
        <v>-23.68045277777778</v>
      </c>
      <c r="H170" s="49">
        <f t="shared" si="23"/>
        <v>12.848285595901046</v>
      </c>
      <c r="I170" s="50">
        <f t="shared" si="24"/>
        <v>-12.73083333333311</v>
      </c>
      <c r="J170" s="50">
        <f t="shared" si="25"/>
        <v>18.087359124950876</v>
      </c>
      <c r="K170" s="54">
        <v>15.462835054203524</v>
      </c>
      <c r="L170" s="34"/>
      <c r="M170" s="26">
        <f t="shared" si="21"/>
        <v>153</v>
      </c>
      <c r="N170" s="27">
        <f t="shared" si="26"/>
        <v>-13.790663707076583</v>
      </c>
      <c r="O170" s="28">
        <f t="shared" si="27"/>
        <v>7.026694124174703</v>
      </c>
      <c r="V170">
        <v>2.986972222222222</v>
      </c>
      <c r="W170">
        <v>-21.96447222222222</v>
      </c>
      <c r="X170" s="49">
        <f t="shared" si="28"/>
        <v>58.558775404881274</v>
      </c>
      <c r="Y170" s="50">
        <f t="shared" si="29"/>
        <v>102.95883333333364</v>
      </c>
      <c r="Z170" s="50">
        <f t="shared" si="30"/>
        <v>118.44683000519898</v>
      </c>
      <c r="AA170" s="54">
        <v>15.462835054203524</v>
      </c>
    </row>
    <row r="171" spans="1:27" ht="12.75">
      <c r="A171" s="2">
        <v>39783</v>
      </c>
      <c r="B171" s="17">
        <v>0.7319444444444444</v>
      </c>
      <c r="C171" s="17">
        <f t="shared" si="22"/>
        <v>0.7319444444437977</v>
      </c>
      <c r="D171" s="10">
        <v>2.954088888888889</v>
      </c>
      <c r="E171" s="10">
        <v>-23.892494444444445</v>
      </c>
      <c r="F171" s="10">
        <v>2.9380972222222224</v>
      </c>
      <c r="G171" s="10">
        <v>-23.67760277777778</v>
      </c>
      <c r="H171" s="49">
        <f t="shared" si="23"/>
        <v>13.159163779349752</v>
      </c>
      <c r="I171" s="50">
        <f t="shared" si="24"/>
        <v>-12.893499999999989</v>
      </c>
      <c r="J171" s="50">
        <f t="shared" si="25"/>
        <v>18.42297298542638</v>
      </c>
      <c r="K171" s="54">
        <v>15.462835054203524</v>
      </c>
      <c r="L171" s="34"/>
      <c r="M171" s="26">
        <f t="shared" si="21"/>
        <v>154</v>
      </c>
      <c r="N171" s="27">
        <f t="shared" si="26"/>
        <v>-13.911196043962986</v>
      </c>
      <c r="O171" s="28">
        <f t="shared" si="27"/>
        <v>6.784943656569236</v>
      </c>
      <c r="V171">
        <v>3.003675</v>
      </c>
      <c r="W171">
        <v>-21.964447222222223</v>
      </c>
      <c r="X171" s="49">
        <f t="shared" si="28"/>
        <v>58.942417976994804</v>
      </c>
      <c r="Y171" s="50">
        <f t="shared" si="29"/>
        <v>102.78933333333335</v>
      </c>
      <c r="Z171" s="50">
        <f t="shared" si="30"/>
        <v>118.48989697052603</v>
      </c>
      <c r="AA171" s="54">
        <v>15.462835054203524</v>
      </c>
    </row>
    <row r="172" spans="1:27" ht="12.75">
      <c r="A172" s="2">
        <v>39783</v>
      </c>
      <c r="B172" s="17">
        <v>0.7326388888888888</v>
      </c>
      <c r="C172" s="17">
        <f t="shared" si="22"/>
        <v>0.7326388888905058</v>
      </c>
      <c r="D172" s="10">
        <v>2.9707444444444446</v>
      </c>
      <c r="E172" s="10">
        <v>-23.892355555555554</v>
      </c>
      <c r="F172" s="10">
        <v>2.9543722222222226</v>
      </c>
      <c r="G172" s="10">
        <v>-23.67475</v>
      </c>
      <c r="H172" s="49">
        <f t="shared" si="23"/>
        <v>13.472328400348825</v>
      </c>
      <c r="I172" s="50">
        <f t="shared" si="24"/>
        <v>-13.056333333333257</v>
      </c>
      <c r="J172" s="50">
        <f t="shared" si="25"/>
        <v>18.760902767136624</v>
      </c>
      <c r="K172" s="54">
        <v>15.462835054203524</v>
      </c>
      <c r="L172" s="34"/>
      <c r="M172" s="26">
        <f t="shared" si="21"/>
        <v>155</v>
      </c>
      <c r="N172" s="27">
        <f t="shared" si="26"/>
        <v>-14.027490895773614</v>
      </c>
      <c r="O172" s="28">
        <f t="shared" si="27"/>
        <v>6.5411264293987585</v>
      </c>
      <c r="V172">
        <v>3.020375</v>
      </c>
      <c r="W172">
        <v>-21.964425</v>
      </c>
      <c r="X172" s="49">
        <f t="shared" si="28"/>
        <v>59.3235479051103</v>
      </c>
      <c r="Y172" s="50">
        <f t="shared" si="29"/>
        <v>102.61950000000006</v>
      </c>
      <c r="Z172" s="50">
        <f t="shared" si="30"/>
        <v>118.53288622276912</v>
      </c>
      <c r="AA172" s="54">
        <v>15.462835054203524</v>
      </c>
    </row>
    <row r="173" spans="1:27" ht="12.75">
      <c r="A173" s="2">
        <v>39783</v>
      </c>
      <c r="B173" s="17">
        <v>0.7333333333333334</v>
      </c>
      <c r="C173" s="17">
        <f t="shared" si="22"/>
        <v>0.7333333333299379</v>
      </c>
      <c r="D173" s="10">
        <v>2.9873972222222225</v>
      </c>
      <c r="E173" s="10">
        <v>-23.892216666666666</v>
      </c>
      <c r="F173" s="10">
        <v>2.9706472222222224</v>
      </c>
      <c r="G173" s="10">
        <v>-23.671894444444444</v>
      </c>
      <c r="H173" s="49">
        <f t="shared" si="23"/>
        <v>13.78320792134106</v>
      </c>
      <c r="I173" s="50">
        <f t="shared" si="24"/>
        <v>-13.219333333333338</v>
      </c>
      <c r="J173" s="50">
        <f t="shared" si="25"/>
        <v>19.097842662999838</v>
      </c>
      <c r="K173" s="54">
        <v>15.462835054203524</v>
      </c>
      <c r="L173" s="34"/>
      <c r="M173" s="26">
        <f t="shared" si="21"/>
        <v>156</v>
      </c>
      <c r="N173" s="27">
        <f t="shared" si="26"/>
        <v>-14.139512837970031</v>
      </c>
      <c r="O173" s="28">
        <f t="shared" si="27"/>
        <v>6.295316711752571</v>
      </c>
      <c r="V173">
        <v>3.0370777777777778</v>
      </c>
      <c r="W173">
        <v>-21.964402777777778</v>
      </c>
      <c r="X173" s="49">
        <f t="shared" si="28"/>
        <v>59.707158487410524</v>
      </c>
      <c r="Y173" s="50">
        <f t="shared" si="29"/>
        <v>102.44949999999996</v>
      </c>
      <c r="Z173" s="50">
        <f t="shared" si="30"/>
        <v>118.57843321991884</v>
      </c>
      <c r="AA173" s="54">
        <v>15.462835054203524</v>
      </c>
    </row>
    <row r="174" spans="1:27" ht="12.75">
      <c r="A174" s="2">
        <v>39783</v>
      </c>
      <c r="B174" s="17">
        <v>0.7340277777777778</v>
      </c>
      <c r="C174" s="17">
        <f t="shared" si="22"/>
        <v>0.734027777776646</v>
      </c>
      <c r="D174" s="10">
        <v>3.004052777777778</v>
      </c>
      <c r="E174" s="10">
        <v>-23.89207777777778</v>
      </c>
      <c r="F174" s="10">
        <v>2.9869222222222223</v>
      </c>
      <c r="G174" s="10">
        <v>-23.669033333333335</v>
      </c>
      <c r="H174" s="49">
        <f t="shared" si="23"/>
        <v>14.096373884781634</v>
      </c>
      <c r="I174" s="50">
        <f t="shared" si="24"/>
        <v>-13.382666666666623</v>
      </c>
      <c r="J174" s="50">
        <f t="shared" si="25"/>
        <v>19.43716861609899</v>
      </c>
      <c r="K174" s="54">
        <v>15.462835054203524</v>
      </c>
      <c r="L174" s="34"/>
      <c r="M174" s="26">
        <f t="shared" si="21"/>
        <v>157</v>
      </c>
      <c r="N174" s="27">
        <f t="shared" si="26"/>
        <v>-14.247227747583473</v>
      </c>
      <c r="O174" s="28">
        <f t="shared" si="27"/>
        <v>6.047589379651876</v>
      </c>
      <c r="V174">
        <v>3.0537805555555555</v>
      </c>
      <c r="W174">
        <v>-21.964380555555554</v>
      </c>
      <c r="X174" s="49">
        <f t="shared" si="28"/>
        <v>60.090752917158234</v>
      </c>
      <c r="Y174" s="50">
        <f t="shared" si="29"/>
        <v>102.27916666666687</v>
      </c>
      <c r="Z174" s="50">
        <f t="shared" si="30"/>
        <v>118.62515129675823</v>
      </c>
      <c r="AA174" s="54">
        <v>15.462835054203524</v>
      </c>
    </row>
    <row r="175" spans="1:27" ht="12.75">
      <c r="A175" s="2">
        <v>39783</v>
      </c>
      <c r="B175" s="17">
        <v>0.7347222222222222</v>
      </c>
      <c r="C175" s="17">
        <f t="shared" si="22"/>
        <v>0.734722222223354</v>
      </c>
      <c r="D175" s="10">
        <v>3.0207055555555553</v>
      </c>
      <c r="E175" s="10">
        <v>-23.891941666666668</v>
      </c>
      <c r="F175" s="10">
        <v>3.0031944444444445</v>
      </c>
      <c r="G175" s="10">
        <v>-23.666169444444442</v>
      </c>
      <c r="H175" s="49">
        <f t="shared" si="23"/>
        <v>14.409540211204588</v>
      </c>
      <c r="I175" s="50">
        <f t="shared" si="24"/>
        <v>-13.546333333333536</v>
      </c>
      <c r="J175" s="50">
        <f t="shared" si="25"/>
        <v>19.77720900117368</v>
      </c>
      <c r="K175" s="54">
        <v>15.462835054203524</v>
      </c>
      <c r="L175" s="34"/>
      <c r="M175" s="26">
        <f t="shared" si="21"/>
        <v>158</v>
      </c>
      <c r="N175" s="27">
        <f t="shared" si="26"/>
        <v>-14.350602813609001</v>
      </c>
      <c r="O175" s="28">
        <f t="shared" si="27"/>
        <v>5.798019893241831</v>
      </c>
      <c r="V175">
        <v>3.0704833333333337</v>
      </c>
      <c r="W175">
        <v>-21.964358333333333</v>
      </c>
      <c r="X175" s="49">
        <f t="shared" si="28"/>
        <v>60.476827821714416</v>
      </c>
      <c r="Y175" s="50">
        <f t="shared" si="29"/>
        <v>102.10866666666654</v>
      </c>
      <c r="Z175" s="50">
        <f t="shared" si="30"/>
        <v>118.6744560207533</v>
      </c>
      <c r="AA175" s="54">
        <v>15.462835054203524</v>
      </c>
    </row>
    <row r="176" spans="1:27" ht="12.75">
      <c r="A176" s="2">
        <v>39783</v>
      </c>
      <c r="B176" s="17">
        <v>0.7354166666666666</v>
      </c>
      <c r="C176" s="17">
        <f t="shared" si="22"/>
        <v>0.7354166666700621</v>
      </c>
      <c r="D176" s="10">
        <v>3.037361111111111</v>
      </c>
      <c r="E176" s="10">
        <v>-23.891802777777777</v>
      </c>
      <c r="F176" s="10">
        <v>3.0194666666666667</v>
      </c>
      <c r="G176" s="10">
        <v>-23.663302777777776</v>
      </c>
      <c r="H176" s="49">
        <f t="shared" si="23"/>
        <v>14.72499329256766</v>
      </c>
      <c r="I176" s="50">
        <f t="shared" si="24"/>
        <v>-13.710000000000022</v>
      </c>
      <c r="J176" s="50">
        <f t="shared" si="25"/>
        <v>20.119381885787725</v>
      </c>
      <c r="K176" s="54">
        <v>15.462835054203524</v>
      </c>
      <c r="L176" s="34"/>
      <c r="M176" s="26">
        <f t="shared" si="21"/>
        <v>159</v>
      </c>
      <c r="N176" s="27">
        <f t="shared" si="26"/>
        <v>-14.449606547000094</v>
      </c>
      <c r="O176" s="28">
        <f t="shared" si="27"/>
        <v>5.546684273805617</v>
      </c>
      <c r="V176">
        <v>3.0871861111111114</v>
      </c>
      <c r="W176">
        <v>-21.96433611111111</v>
      </c>
      <c r="X176" s="49">
        <f t="shared" si="28"/>
        <v>60.86288631676397</v>
      </c>
      <c r="Y176" s="50">
        <f t="shared" si="29"/>
        <v>101.93800000000003</v>
      </c>
      <c r="Z176" s="50">
        <f t="shared" si="30"/>
        <v>118.72508907053867</v>
      </c>
      <c r="AA176" s="54">
        <v>15.462835054203524</v>
      </c>
    </row>
    <row r="177" spans="1:27" ht="12.75">
      <c r="A177" s="2">
        <v>39783</v>
      </c>
      <c r="B177" s="17">
        <v>0.7361111111111112</v>
      </c>
      <c r="C177" s="17">
        <f t="shared" si="22"/>
        <v>0.7361111111094942</v>
      </c>
      <c r="D177" s="10">
        <v>3.0540138888888886</v>
      </c>
      <c r="E177" s="10">
        <v>-23.89166388888889</v>
      </c>
      <c r="F177" s="10">
        <v>3.035738888888889</v>
      </c>
      <c r="G177" s="10">
        <v>-23.660433333333334</v>
      </c>
      <c r="H177" s="49">
        <f t="shared" si="23"/>
        <v>15.038161269040957</v>
      </c>
      <c r="I177" s="50">
        <f t="shared" si="24"/>
        <v>-13.873833333333323</v>
      </c>
      <c r="J177" s="50">
        <f t="shared" si="25"/>
        <v>20.460438551379937</v>
      </c>
      <c r="K177" s="54">
        <v>15.462835054203524</v>
      </c>
      <c r="L177" s="34"/>
      <c r="M177" s="26">
        <f t="shared" si="21"/>
        <v>160</v>
      </c>
      <c r="N177" s="27">
        <f t="shared" si="26"/>
        <v>-14.54420879026049</v>
      </c>
      <c r="O177" s="28">
        <f t="shared" si="27"/>
        <v>5.293659080607672</v>
      </c>
      <c r="V177">
        <v>3.103888888888889</v>
      </c>
      <c r="W177">
        <v>-21.96431388888889</v>
      </c>
      <c r="X177" s="49">
        <f t="shared" si="28"/>
        <v>61.24892830874471</v>
      </c>
      <c r="Y177" s="50">
        <f t="shared" si="29"/>
        <v>101.76716666666671</v>
      </c>
      <c r="Z177" s="50">
        <f t="shared" si="30"/>
        <v>118.77704925755172</v>
      </c>
      <c r="AA177" s="54">
        <v>15.462835054203524</v>
      </c>
    </row>
    <row r="178" spans="1:27" ht="12.75">
      <c r="A178" s="2">
        <v>39783</v>
      </c>
      <c r="B178" s="17">
        <v>0.7368055555555556</v>
      </c>
      <c r="C178" s="17">
        <f t="shared" si="22"/>
        <v>0.7368055555562023</v>
      </c>
      <c r="D178" s="10">
        <v>3.0706694444444445</v>
      </c>
      <c r="E178" s="10">
        <v>-23.891524999999998</v>
      </c>
      <c r="F178" s="10">
        <v>3.052011111111111</v>
      </c>
      <c r="G178" s="10">
        <v>-23.65755833333333</v>
      </c>
      <c r="H178" s="49">
        <f t="shared" si="23"/>
        <v>15.353615702619269</v>
      </c>
      <c r="I178" s="50">
        <f t="shared" si="24"/>
        <v>-14.03800000000004</v>
      </c>
      <c r="J178" s="50">
        <f t="shared" si="25"/>
        <v>20.803820782339912</v>
      </c>
      <c r="K178" s="54">
        <v>15.462835054203524</v>
      </c>
      <c r="L178" s="34"/>
      <c r="M178" s="26">
        <f t="shared" si="21"/>
        <v>161</v>
      </c>
      <c r="N178" s="27">
        <f t="shared" si="26"/>
        <v>-14.634380726630459</v>
      </c>
      <c r="O178" s="28">
        <f t="shared" si="27"/>
        <v>5.039021387572942</v>
      </c>
      <c r="V178">
        <v>3.120591666666667</v>
      </c>
      <c r="W178">
        <v>-21.964291666666664</v>
      </c>
      <c r="X178" s="49">
        <f t="shared" si="28"/>
        <v>61.63495370409678</v>
      </c>
      <c r="Y178" s="50">
        <f t="shared" si="29"/>
        <v>101.59599999999998</v>
      </c>
      <c r="Z178" s="50">
        <f t="shared" si="30"/>
        <v>118.8301928556297</v>
      </c>
      <c r="AA178" s="54">
        <v>15.462835054203524</v>
      </c>
    </row>
    <row r="179" spans="1:27" ht="12.75">
      <c r="A179" s="2">
        <v>39783</v>
      </c>
      <c r="B179" s="17">
        <v>0.7375</v>
      </c>
      <c r="C179" s="17">
        <f t="shared" si="22"/>
        <v>0.7375000000029104</v>
      </c>
      <c r="D179" s="10">
        <v>3.0873222222222223</v>
      </c>
      <c r="E179" s="10">
        <v>-23.89138611111111</v>
      </c>
      <c r="F179" s="10">
        <v>3.068280555555556</v>
      </c>
      <c r="G179" s="10">
        <v>-23.654680555555554</v>
      </c>
      <c r="H179" s="49">
        <f t="shared" si="23"/>
        <v>15.669070813522803</v>
      </c>
      <c r="I179" s="50">
        <f t="shared" si="24"/>
        <v>-14.202333333333357</v>
      </c>
      <c r="J179" s="50">
        <f t="shared" si="25"/>
        <v>21.147719788911143</v>
      </c>
      <c r="K179" s="54">
        <v>15.462835054203524</v>
      </c>
      <c r="L179" s="34"/>
      <c r="M179" s="26">
        <f t="shared" si="21"/>
        <v>162</v>
      </c>
      <c r="N179" s="27">
        <f t="shared" si="26"/>
        <v>-14.720094888864665</v>
      </c>
      <c r="O179" s="28">
        <f t="shared" si="27"/>
        <v>4.7828487598094656</v>
      </c>
      <c r="V179">
        <v>3.1372944444444446</v>
      </c>
      <c r="W179">
        <v>-21.964266666666667</v>
      </c>
      <c r="X179" s="49">
        <f t="shared" si="28"/>
        <v>62.02345898657668</v>
      </c>
      <c r="Y179" s="50">
        <f t="shared" si="29"/>
        <v>101.42483333333324</v>
      </c>
      <c r="Z179" s="50">
        <f t="shared" si="30"/>
        <v>118.88610634281024</v>
      </c>
      <c r="AA179" s="54">
        <v>15.462835054203524</v>
      </c>
    </row>
    <row r="180" spans="1:27" ht="12.75">
      <c r="A180" s="2">
        <v>39783</v>
      </c>
      <c r="B180" s="17">
        <v>0.7381944444444444</v>
      </c>
      <c r="C180" s="17">
        <f t="shared" si="22"/>
        <v>0.7381944444423425</v>
      </c>
      <c r="D180" s="10">
        <v>3.103975</v>
      </c>
      <c r="E180" s="10">
        <v>-23.891247222222223</v>
      </c>
      <c r="F180" s="10">
        <v>3.08455</v>
      </c>
      <c r="G180" s="10">
        <v>-23.651799999999998</v>
      </c>
      <c r="H180" s="49">
        <f t="shared" si="23"/>
        <v>15.98452660174782</v>
      </c>
      <c r="I180" s="50">
        <f t="shared" si="24"/>
        <v>-14.366833333333489</v>
      </c>
      <c r="J180" s="50">
        <f t="shared" si="25"/>
        <v>21.49211461698839</v>
      </c>
      <c r="K180" s="54">
        <v>15.462835054203524</v>
      </c>
      <c r="L180" s="34"/>
      <c r="M180" s="26">
        <f t="shared" si="21"/>
        <v>163</v>
      </c>
      <c r="N180" s="27">
        <f t="shared" si="26"/>
        <v>-14.801325167598964</v>
      </c>
      <c r="O180" s="28">
        <f t="shared" si="27"/>
        <v>4.525219229981249</v>
      </c>
      <c r="V180">
        <v>3.1539944444444443</v>
      </c>
      <c r="W180">
        <v>-21.964244444444443</v>
      </c>
      <c r="X180" s="49">
        <f t="shared" si="28"/>
        <v>62.40945103480623</v>
      </c>
      <c r="Y180" s="50">
        <f t="shared" si="29"/>
        <v>101.2533333333333</v>
      </c>
      <c r="Z180" s="50">
        <f t="shared" si="30"/>
        <v>118.94190636431291</v>
      </c>
      <c r="AA180" s="54">
        <v>15.462835054203524</v>
      </c>
    </row>
    <row r="181" spans="1:27" ht="12.75">
      <c r="A181" s="2">
        <v>39783</v>
      </c>
      <c r="B181" s="17">
        <v>0.7388888888888889</v>
      </c>
      <c r="C181" s="17">
        <f t="shared" si="22"/>
        <v>0.7388888888890506</v>
      </c>
      <c r="D181" s="10">
        <v>3.1206305555555556</v>
      </c>
      <c r="E181" s="10">
        <v>-23.89110833333333</v>
      </c>
      <c r="F181" s="10">
        <v>3.1008194444444444</v>
      </c>
      <c r="G181" s="10">
        <v>-23.648913888888888</v>
      </c>
      <c r="H181" s="49">
        <f t="shared" si="23"/>
        <v>16.302268859332077</v>
      </c>
      <c r="I181" s="50">
        <f t="shared" si="24"/>
        <v>-14.53166666666661</v>
      </c>
      <c r="J181" s="50">
        <f t="shared" si="25"/>
        <v>21.838802761897405</v>
      </c>
      <c r="K181" s="54">
        <v>15.462835054203524</v>
      </c>
      <c r="L181" s="34"/>
      <c r="M181" s="26">
        <f aca="true" t="shared" si="31" ref="M181:M244">M180+1</f>
        <v>164</v>
      </c>
      <c r="N181" s="27">
        <f t="shared" si="26"/>
        <v>-14.878046819303554</v>
      </c>
      <c r="O181" s="28">
        <f t="shared" si="27"/>
        <v>4.266211274538803</v>
      </c>
      <c r="V181">
        <v>3.170697222222222</v>
      </c>
      <c r="W181">
        <v>-21.964222222222222</v>
      </c>
      <c r="X181" s="49">
        <f t="shared" si="28"/>
        <v>62.79792254904193</v>
      </c>
      <c r="Y181" s="50">
        <f t="shared" si="29"/>
        <v>101.08149999999995</v>
      </c>
      <c r="Z181" s="50">
        <f t="shared" si="30"/>
        <v>119.00020470035108</v>
      </c>
      <c r="AA181" s="54">
        <v>15.462835054203524</v>
      </c>
    </row>
    <row r="182" spans="1:27" ht="12.75">
      <c r="A182" s="2">
        <v>39783</v>
      </c>
      <c r="B182" s="17">
        <v>0.7395833333333334</v>
      </c>
      <c r="C182" s="17">
        <f t="shared" si="22"/>
        <v>0.7395833333357587</v>
      </c>
      <c r="D182" s="10">
        <v>3.1372833333333334</v>
      </c>
      <c r="E182" s="10">
        <v>-23.890969444444444</v>
      </c>
      <c r="F182" s="10">
        <v>3.117088888888889</v>
      </c>
      <c r="G182" s="10">
        <v>-23.646024999999998</v>
      </c>
      <c r="H182" s="49">
        <f t="shared" si="23"/>
        <v>16.61772600463592</v>
      </c>
      <c r="I182" s="50">
        <f t="shared" si="24"/>
        <v>-14.696666666666758</v>
      </c>
      <c r="J182" s="50">
        <f t="shared" si="25"/>
        <v>22.184247309211703</v>
      </c>
      <c r="K182" s="54">
        <v>15.462835054203524</v>
      </c>
      <c r="L182" s="34"/>
      <c r="M182" s="26">
        <f t="shared" si="31"/>
        <v>165</v>
      </c>
      <c r="N182" s="27">
        <f t="shared" si="26"/>
        <v>-14.950236473820107</v>
      </c>
      <c r="O182" s="28">
        <f t="shared" si="27"/>
        <v>4.005903789814417</v>
      </c>
      <c r="V182">
        <v>3.1874</v>
      </c>
      <c r="W182">
        <v>-21.964199999999998</v>
      </c>
      <c r="X182" s="49">
        <f t="shared" si="28"/>
        <v>63.18637701902058</v>
      </c>
      <c r="Y182" s="50">
        <f t="shared" si="29"/>
        <v>100.9095</v>
      </c>
      <c r="Z182" s="50">
        <f t="shared" si="30"/>
        <v>119.05983970692978</v>
      </c>
      <c r="AA182" s="54">
        <v>15.462835054203524</v>
      </c>
    </row>
    <row r="183" spans="1:27" ht="12.75">
      <c r="A183" s="2">
        <v>39783</v>
      </c>
      <c r="B183" s="17">
        <v>0.7402777777777777</v>
      </c>
      <c r="C183" s="17">
        <f t="shared" si="22"/>
        <v>0.7402777777751908</v>
      </c>
      <c r="D183" s="10">
        <v>3.153938888888889</v>
      </c>
      <c r="E183" s="10">
        <v>-23.890830555555556</v>
      </c>
      <c r="F183" s="10">
        <v>3.1333583333333332</v>
      </c>
      <c r="G183" s="10">
        <v>-23.64313333333333</v>
      </c>
      <c r="H183" s="49">
        <f t="shared" si="23"/>
        <v>16.935469624196937</v>
      </c>
      <c r="I183" s="50">
        <f t="shared" si="24"/>
        <v>-14.861833333333507</v>
      </c>
      <c r="J183" s="50">
        <f t="shared" si="25"/>
        <v>22.53184904573702</v>
      </c>
      <c r="K183" s="54">
        <v>15.462835054203524</v>
      </c>
      <c r="L183" s="34"/>
      <c r="M183" s="26">
        <f t="shared" si="31"/>
        <v>166</v>
      </c>
      <c r="N183" s="27">
        <f t="shared" si="26"/>
        <v>-15.017872141480543</v>
      </c>
      <c r="O183" s="28">
        <f t="shared" si="27"/>
        <v>3.7443760679895854</v>
      </c>
      <c r="V183">
        <v>3.204102777777778</v>
      </c>
      <c r="W183">
        <v>-21.964177777777778</v>
      </c>
      <c r="X183" s="49">
        <f t="shared" si="28"/>
        <v>63.57481435062273</v>
      </c>
      <c r="Y183" s="50">
        <f t="shared" si="29"/>
        <v>100.73733333333323</v>
      </c>
      <c r="Z183" s="50">
        <f t="shared" si="30"/>
        <v>119.12080988151162</v>
      </c>
      <c r="AA183" s="54">
        <v>15.462835054203524</v>
      </c>
    </row>
    <row r="184" spans="1:27" ht="12.75">
      <c r="A184" s="2">
        <v>39783</v>
      </c>
      <c r="B184" s="17">
        <v>0.7409722222222223</v>
      </c>
      <c r="C184" s="17">
        <f t="shared" si="22"/>
        <v>0.7409722222218988</v>
      </c>
      <c r="D184" s="10">
        <v>3.1705916666666667</v>
      </c>
      <c r="E184" s="10">
        <v>-23.890691666666665</v>
      </c>
      <c r="F184" s="10">
        <v>3.149625</v>
      </c>
      <c r="G184" s="10">
        <v>-23.640238888888888</v>
      </c>
      <c r="H184" s="49">
        <f t="shared" si="23"/>
        <v>17.25321392596512</v>
      </c>
      <c r="I184" s="50">
        <f t="shared" si="24"/>
        <v>-15.027166666666645</v>
      </c>
      <c r="J184" s="50">
        <f t="shared" si="25"/>
        <v>22.879884807465572</v>
      </c>
      <c r="K184" s="54">
        <v>15.462835054203524</v>
      </c>
      <c r="L184" s="34"/>
      <c r="M184" s="26">
        <f t="shared" si="31"/>
        <v>167</v>
      </c>
      <c r="N184" s="27">
        <f t="shared" si="26"/>
        <v>-15.08093321980529</v>
      </c>
      <c r="O184" s="28">
        <f t="shared" si="27"/>
        <v>3.481707772941865</v>
      </c>
      <c r="V184">
        <v>3.2208055555555557</v>
      </c>
      <c r="W184">
        <v>-21.964155555555553</v>
      </c>
      <c r="X184" s="49">
        <f t="shared" si="28"/>
        <v>63.9657308440108</v>
      </c>
      <c r="Y184" s="50">
        <f t="shared" si="29"/>
        <v>100.56500000000007</v>
      </c>
      <c r="Z184" s="50">
        <f t="shared" si="30"/>
        <v>119.18445346356398</v>
      </c>
      <c r="AA184" s="54">
        <v>15.462835054203524</v>
      </c>
    </row>
    <row r="185" spans="1:27" ht="12.75">
      <c r="A185" s="2">
        <v>39783</v>
      </c>
      <c r="B185" s="17">
        <v>0.7416666666666667</v>
      </c>
      <c r="C185" s="17">
        <f t="shared" si="22"/>
        <v>0.7416666666686069</v>
      </c>
      <c r="D185" s="10">
        <v>3.187247222222222</v>
      </c>
      <c r="E185" s="10">
        <v>-23.890552777777778</v>
      </c>
      <c r="F185" s="10">
        <v>3.1658916666666665</v>
      </c>
      <c r="G185" s="10">
        <v>-23.637341666666668</v>
      </c>
      <c r="H185" s="49">
        <f t="shared" si="23"/>
        <v>17.57324471179628</v>
      </c>
      <c r="I185" s="50">
        <f t="shared" si="24"/>
        <v>-15.192666666666597</v>
      </c>
      <c r="J185" s="50">
        <f t="shared" si="25"/>
        <v>23.230067803282846</v>
      </c>
      <c r="K185" s="54">
        <v>15.462835054203524</v>
      </c>
      <c r="L185" s="34"/>
      <c r="M185" s="26">
        <f t="shared" si="31"/>
        <v>168</v>
      </c>
      <c r="N185" s="27">
        <f t="shared" si="26"/>
        <v>-15.139400499779006</v>
      </c>
      <c r="O185" s="28">
        <f t="shared" si="27"/>
        <v>3.2179789159784393</v>
      </c>
      <c r="V185">
        <v>3.2375083333333334</v>
      </c>
      <c r="W185">
        <v>-21.964133333333333</v>
      </c>
      <c r="X185" s="49">
        <f t="shared" si="28"/>
        <v>64.35662993644107</v>
      </c>
      <c r="Y185" s="50">
        <f t="shared" si="29"/>
        <v>100.3925000000001</v>
      </c>
      <c r="Z185" s="50">
        <f t="shared" si="30"/>
        <v>119.2494439107623</v>
      </c>
      <c r="AA185" s="54">
        <v>15.462835054203524</v>
      </c>
    </row>
    <row r="186" spans="1:27" ht="12.75">
      <c r="A186" s="2">
        <v>39783</v>
      </c>
      <c r="B186" s="17">
        <v>0.7423611111111111</v>
      </c>
      <c r="C186" s="17">
        <f t="shared" si="22"/>
        <v>0.742361111108039</v>
      </c>
      <c r="D186" s="10">
        <v>3.2039</v>
      </c>
      <c r="E186" s="10">
        <v>-23.89041388888889</v>
      </c>
      <c r="F186" s="10">
        <v>3.182158333333333</v>
      </c>
      <c r="G186" s="10">
        <v>-23.634438888888887</v>
      </c>
      <c r="H186" s="49">
        <f t="shared" si="23"/>
        <v>17.8909903804163</v>
      </c>
      <c r="I186" s="50">
        <f t="shared" si="24"/>
        <v>-15.358500000000177</v>
      </c>
      <c r="J186" s="50">
        <f t="shared" si="25"/>
        <v>23.579038552115605</v>
      </c>
      <c r="K186" s="54">
        <v>15.462835054203524</v>
      </c>
      <c r="L186" s="34"/>
      <c r="M186" s="26">
        <f t="shared" si="31"/>
        <v>169</v>
      </c>
      <c r="N186" s="27">
        <f t="shared" si="26"/>
        <v>-15.19325617170182</v>
      </c>
      <c r="O186" s="28">
        <f t="shared" si="27"/>
        <v>2.9532698314639516</v>
      </c>
      <c r="V186">
        <v>3.254211111111111</v>
      </c>
      <c r="W186">
        <v>-21.96411111111111</v>
      </c>
      <c r="X186" s="49">
        <f t="shared" si="28"/>
        <v>64.74751153322843</v>
      </c>
      <c r="Y186" s="50">
        <f t="shared" si="29"/>
        <v>100.21966666666671</v>
      </c>
      <c r="Z186" s="50">
        <f t="shared" si="30"/>
        <v>119.31563953029517</v>
      </c>
      <c r="AA186" s="54">
        <v>15.462835054203524</v>
      </c>
    </row>
    <row r="187" spans="1:27" ht="12.75">
      <c r="A187" s="2">
        <v>39783</v>
      </c>
      <c r="B187" s="17">
        <v>0.7430555555555555</v>
      </c>
      <c r="C187" s="17">
        <f t="shared" si="22"/>
        <v>0.7430555555547471</v>
      </c>
      <c r="D187" s="10">
        <v>3.220555555555556</v>
      </c>
      <c r="E187" s="10">
        <v>-23.890275</v>
      </c>
      <c r="F187" s="10">
        <v>3.198425</v>
      </c>
      <c r="G187" s="10">
        <v>-23.631533333333334</v>
      </c>
      <c r="H187" s="49">
        <f t="shared" si="23"/>
        <v>18.21102253799705</v>
      </c>
      <c r="I187" s="50">
        <f t="shared" si="24"/>
        <v>-15.524499999999932</v>
      </c>
      <c r="J187" s="50">
        <f t="shared" si="25"/>
        <v>23.930136692660874</v>
      </c>
      <c r="K187" s="54">
        <v>15.456848748892867</v>
      </c>
      <c r="L187" s="34"/>
      <c r="M187" s="26">
        <f t="shared" si="31"/>
        <v>170</v>
      </c>
      <c r="N187" s="27">
        <f t="shared" si="26"/>
        <v>-15.242483830614358</v>
      </c>
      <c r="O187" s="28">
        <f t="shared" si="27"/>
        <v>2.687661152349826</v>
      </c>
      <c r="V187">
        <v>3.270911111111111</v>
      </c>
      <c r="W187">
        <v>-21.96408611111111</v>
      </c>
      <c r="X187" s="49">
        <f t="shared" si="28"/>
        <v>65.13587943394433</v>
      </c>
      <c r="Y187" s="50">
        <f t="shared" si="29"/>
        <v>100.04683333333332</v>
      </c>
      <c r="Z187" s="50">
        <f t="shared" si="30"/>
        <v>119.38195696863538</v>
      </c>
      <c r="AA187" s="54">
        <v>15.456848748892867</v>
      </c>
    </row>
    <row r="188" spans="1:27" ht="12.75">
      <c r="A188" s="2">
        <v>39783</v>
      </c>
      <c r="B188" s="17">
        <v>0.74375</v>
      </c>
      <c r="C188" s="17">
        <f t="shared" si="22"/>
        <v>0.7437500000014552</v>
      </c>
      <c r="D188" s="10">
        <v>3.2372083333333332</v>
      </c>
      <c r="E188" s="10">
        <v>-23.89013611111111</v>
      </c>
      <c r="F188" s="10">
        <v>3.214691666666667</v>
      </c>
      <c r="G188" s="10">
        <v>-23.628625</v>
      </c>
      <c r="H188" s="49">
        <f t="shared" si="23"/>
        <v>18.528769573445715</v>
      </c>
      <c r="I188" s="50">
        <f t="shared" si="24"/>
        <v>-15.690666666666715</v>
      </c>
      <c r="J188" s="50">
        <f t="shared" si="25"/>
        <v>24.2798748421464</v>
      </c>
      <c r="K188" s="54">
        <v>15.456848748892867</v>
      </c>
      <c r="L188" s="34"/>
      <c r="M188" s="26">
        <f t="shared" si="31"/>
        <v>171</v>
      </c>
      <c r="N188" s="27">
        <f t="shared" si="26"/>
        <v>-15.287068481294833</v>
      </c>
      <c r="O188" s="28">
        <f t="shared" si="27"/>
        <v>2.4212337856127433</v>
      </c>
      <c r="V188">
        <v>3.2876138888888886</v>
      </c>
      <c r="W188">
        <v>-21.964063888888887</v>
      </c>
      <c r="X188" s="49">
        <f t="shared" si="28"/>
        <v>65.52672579510133</v>
      </c>
      <c r="Y188" s="50">
        <f t="shared" si="29"/>
        <v>99.87366666666674</v>
      </c>
      <c r="Z188" s="50">
        <f t="shared" si="30"/>
        <v>119.45083125232263</v>
      </c>
      <c r="AA188" s="54">
        <v>15.456848748892867</v>
      </c>
    </row>
    <row r="189" spans="1:27" ht="12.75">
      <c r="A189" s="2">
        <v>39783</v>
      </c>
      <c r="B189" s="17">
        <v>0.7444444444444445</v>
      </c>
      <c r="C189" s="17">
        <f t="shared" si="22"/>
        <v>0.7444444444408873</v>
      </c>
      <c r="D189" s="10">
        <v>3.253861111111111</v>
      </c>
      <c r="E189" s="10">
        <v>-23.88999722222222</v>
      </c>
      <c r="F189" s="10">
        <v>3.2309555555555556</v>
      </c>
      <c r="G189" s="10">
        <v>-23.62571388888889</v>
      </c>
      <c r="H189" s="49">
        <f t="shared" si="23"/>
        <v>18.84880310275317</v>
      </c>
      <c r="I189" s="50">
        <f t="shared" si="24"/>
        <v>-15.856999999999886</v>
      </c>
      <c r="J189" s="50">
        <f t="shared" si="25"/>
        <v>24.63172400394162</v>
      </c>
      <c r="K189" s="54">
        <v>15.456848748892867</v>
      </c>
      <c r="L189" s="34"/>
      <c r="M189" s="26">
        <f t="shared" si="31"/>
        <v>172</v>
      </c>
      <c r="N189" s="27">
        <f t="shared" si="26"/>
        <v>-15.326996542826752</v>
      </c>
      <c r="O189" s="28">
        <f t="shared" si="27"/>
        <v>2.1540688876095375</v>
      </c>
      <c r="V189">
        <v>3.3043166666666663</v>
      </c>
      <c r="W189">
        <v>-21.964041666666667</v>
      </c>
      <c r="X189" s="49">
        <f t="shared" si="28"/>
        <v>65.92005058332866</v>
      </c>
      <c r="Y189" s="50">
        <f t="shared" si="29"/>
        <v>99.70033333333333</v>
      </c>
      <c r="Z189" s="50">
        <f t="shared" si="30"/>
        <v>119.52242273183049</v>
      </c>
      <c r="AA189" s="54">
        <v>15.456848748892867</v>
      </c>
    </row>
    <row r="190" spans="1:27" ht="12.75">
      <c r="A190" s="2">
        <v>39783</v>
      </c>
      <c r="B190" s="17">
        <v>0.7451388888888889</v>
      </c>
      <c r="C190" s="17">
        <f t="shared" si="22"/>
        <v>0.7451388888875954</v>
      </c>
      <c r="D190" s="10">
        <v>3.2705166666666665</v>
      </c>
      <c r="E190" s="10">
        <v>-23.889858333333333</v>
      </c>
      <c r="F190" s="10">
        <v>3.2472194444444447</v>
      </c>
      <c r="G190" s="10">
        <v>-23.6228</v>
      </c>
      <c r="H190" s="49">
        <f t="shared" si="23"/>
        <v>19.171123133275106</v>
      </c>
      <c r="I190" s="50">
        <f t="shared" si="24"/>
        <v>-16.02349999999987</v>
      </c>
      <c r="J190" s="67">
        <f t="shared" si="25"/>
        <v>24.985686191121342</v>
      </c>
      <c r="K190" s="57">
        <v>15.456848748892867</v>
      </c>
      <c r="L190" s="34"/>
      <c r="M190" s="26">
        <f t="shared" si="31"/>
        <v>173</v>
      </c>
      <c r="N190" s="27">
        <f t="shared" si="26"/>
        <v>-15.362255852735771</v>
      </c>
      <c r="O190" s="28">
        <f t="shared" si="27"/>
        <v>1.886247839356239</v>
      </c>
      <c r="V190">
        <v>3.321019444444444</v>
      </c>
      <c r="W190">
        <v>-21.964019444444443</v>
      </c>
      <c r="X190" s="49">
        <f t="shared" si="28"/>
        <v>66.31335742117423</v>
      </c>
      <c r="Y190" s="50">
        <f t="shared" si="29"/>
        <v>99.52683333333354</v>
      </c>
      <c r="Z190" s="67">
        <f t="shared" si="30"/>
        <v>119.59536749318328</v>
      </c>
      <c r="AA190" s="57">
        <v>15.456848748892867</v>
      </c>
    </row>
    <row r="191" spans="1:27" ht="12.75">
      <c r="A191" s="2">
        <v>39783</v>
      </c>
      <c r="B191" s="17">
        <v>0.7458333333333332</v>
      </c>
      <c r="C191" s="17">
        <f t="shared" si="22"/>
        <v>0.7458333333343035</v>
      </c>
      <c r="D191" s="10">
        <v>3.2871694444444444</v>
      </c>
      <c r="E191" s="10">
        <v>-23.889719444444445</v>
      </c>
      <c r="F191" s="10">
        <v>3.2634833333333333</v>
      </c>
      <c r="G191" s="10">
        <v>-23.619880555555557</v>
      </c>
      <c r="H191" s="49">
        <f t="shared" si="23"/>
        <v>19.491158039195234</v>
      </c>
      <c r="I191" s="50">
        <f t="shared" si="24"/>
        <v>-16.19033333333327</v>
      </c>
      <c r="J191" s="67">
        <f t="shared" si="25"/>
        <v>25.338353047373214</v>
      </c>
      <c r="K191" s="57">
        <v>15.456848748892867</v>
      </c>
      <c r="L191" s="34"/>
      <c r="M191" s="26">
        <f t="shared" si="31"/>
        <v>174</v>
      </c>
      <c r="N191" s="27">
        <f t="shared" si="26"/>
        <v>-15.392835670694536</v>
      </c>
      <c r="O191" s="28">
        <f t="shared" si="27"/>
        <v>1.6178522217385793</v>
      </c>
      <c r="V191">
        <v>3.3377222222222223</v>
      </c>
      <c r="W191">
        <v>-21.963997222222222</v>
      </c>
      <c r="X191" s="49">
        <f t="shared" si="28"/>
        <v>66.70664621339529</v>
      </c>
      <c r="Y191" s="50">
        <f t="shared" si="29"/>
        <v>99.35300000000012</v>
      </c>
      <c r="Z191" s="67">
        <f t="shared" si="30"/>
        <v>119.66952518514941</v>
      </c>
      <c r="AA191" s="57">
        <v>15.456848748892867</v>
      </c>
    </row>
    <row r="192" spans="1:27" ht="12.75">
      <c r="A192" s="2">
        <v>39783</v>
      </c>
      <c r="B192" s="17">
        <v>0.7465277777777778</v>
      </c>
      <c r="C192" s="17">
        <f t="shared" si="22"/>
        <v>0.7465277777810115</v>
      </c>
      <c r="D192" s="10">
        <v>3.303825</v>
      </c>
      <c r="E192" s="10">
        <v>-23.889580555555554</v>
      </c>
      <c r="F192" s="10">
        <v>3.2797472222222224</v>
      </c>
      <c r="G192" s="10">
        <v>-23.616958333333333</v>
      </c>
      <c r="H192" s="49">
        <f t="shared" si="23"/>
        <v>19.813479451227025</v>
      </c>
      <c r="I192" s="50">
        <f t="shared" si="24"/>
        <v>-16.357333333333273</v>
      </c>
      <c r="J192" s="50">
        <f t="shared" si="25"/>
        <v>25.693118178647982</v>
      </c>
      <c r="K192" s="54">
        <v>15.456848748892867</v>
      </c>
      <c r="L192" s="34"/>
      <c r="M192" s="26">
        <f t="shared" si="31"/>
        <v>175</v>
      </c>
      <c r="N192" s="27">
        <f t="shared" si="26"/>
        <v>-15.41872668179426</v>
      </c>
      <c r="O192" s="28">
        <f t="shared" si="27"/>
        <v>1.348963790661685</v>
      </c>
      <c r="V192">
        <v>3.354425</v>
      </c>
      <c r="W192">
        <v>-21.963974999999998</v>
      </c>
      <c r="X192" s="49">
        <f t="shared" si="28"/>
        <v>67.09991686474874</v>
      </c>
      <c r="Y192" s="50">
        <f t="shared" si="29"/>
        <v>99.1790000000001</v>
      </c>
      <c r="Z192" s="50">
        <f t="shared" si="30"/>
        <v>119.74503281663173</v>
      </c>
      <c r="AA192" s="54">
        <v>15.456848748892867</v>
      </c>
    </row>
    <row r="193" spans="1:27" ht="12.75">
      <c r="A193" s="2">
        <v>39783</v>
      </c>
      <c r="B193" s="17">
        <v>0.7472222222222222</v>
      </c>
      <c r="C193" s="17">
        <f t="shared" si="22"/>
        <v>0.7472222222204437</v>
      </c>
      <c r="D193" s="10">
        <v>3.3204777777777776</v>
      </c>
      <c r="E193" s="10">
        <v>-23.889441666666666</v>
      </c>
      <c r="F193" s="10">
        <v>3.2960083333333334</v>
      </c>
      <c r="G193" s="10">
        <v>-23.614033333333335</v>
      </c>
      <c r="H193" s="49">
        <f t="shared" si="23"/>
        <v>20.1358015552327</v>
      </c>
      <c r="I193" s="50">
        <f t="shared" si="24"/>
        <v>-16.524499999999875</v>
      </c>
      <c r="J193" s="50">
        <f t="shared" si="25"/>
        <v>26.048216916359312</v>
      </c>
      <c r="K193" s="54">
        <v>15.456848748892867</v>
      </c>
      <c r="L193" s="34"/>
      <c r="M193" s="26">
        <f t="shared" si="31"/>
        <v>176</v>
      </c>
      <c r="N193" s="27">
        <f t="shared" si="26"/>
        <v>-15.439920999382148</v>
      </c>
      <c r="O193" s="28">
        <f t="shared" si="27"/>
        <v>1.0796644521464565</v>
      </c>
      <c r="V193">
        <v>3.3711277777777777</v>
      </c>
      <c r="W193">
        <v>-21.963952777777777</v>
      </c>
      <c r="X193" s="49">
        <f t="shared" si="28"/>
        <v>67.49566533300096</v>
      </c>
      <c r="Y193" s="50">
        <f t="shared" si="29"/>
        <v>99.00483333333348</v>
      </c>
      <c r="Z193" s="50">
        <f t="shared" si="30"/>
        <v>119.8232943217036</v>
      </c>
      <c r="AA193" s="54">
        <v>15.456848748892867</v>
      </c>
    </row>
    <row r="194" spans="1:27" ht="12.75">
      <c r="A194" s="2">
        <v>39783</v>
      </c>
      <c r="B194" s="17">
        <v>0.7479166666666667</v>
      </c>
      <c r="C194" s="17">
        <f t="shared" si="22"/>
        <v>0.7479166666671517</v>
      </c>
      <c r="D194" s="10">
        <v>3.3371333333333335</v>
      </c>
      <c r="E194" s="10">
        <v>-23.88930277777778</v>
      </c>
      <c r="F194" s="10">
        <v>3.3122694444444445</v>
      </c>
      <c r="G194" s="10">
        <v>-23.611105555555557</v>
      </c>
      <c r="H194" s="49">
        <f t="shared" si="23"/>
        <v>20.460410175156277</v>
      </c>
      <c r="I194" s="50">
        <f t="shared" si="24"/>
        <v>-16.691833333333292</v>
      </c>
      <c r="J194" s="50">
        <f t="shared" si="25"/>
        <v>26.405410138140535</v>
      </c>
      <c r="K194" s="54">
        <v>15.456848748892867</v>
      </c>
      <c r="L194" s="34"/>
      <c r="M194" s="26">
        <f t="shared" si="31"/>
        <v>177</v>
      </c>
      <c r="N194" s="27">
        <f t="shared" si="26"/>
        <v>-15.456412167463753</v>
      </c>
      <c r="O194" s="28">
        <f t="shared" si="27"/>
        <v>0.8100362373801525</v>
      </c>
      <c r="V194">
        <v>3.387827777777778</v>
      </c>
      <c r="W194">
        <v>-21.963930555555553</v>
      </c>
      <c r="X194" s="49">
        <f t="shared" si="28"/>
        <v>67.88889956852583</v>
      </c>
      <c r="Y194" s="50">
        <f t="shared" si="29"/>
        <v>98.83050000000026</v>
      </c>
      <c r="Z194" s="50">
        <f t="shared" si="30"/>
        <v>119.90150297171189</v>
      </c>
      <c r="AA194" s="54">
        <v>15.456848748892867</v>
      </c>
    </row>
    <row r="195" spans="1:27" ht="12.75">
      <c r="A195" s="2">
        <v>39783</v>
      </c>
      <c r="B195" s="17">
        <v>0.748611111111111</v>
      </c>
      <c r="C195" s="17">
        <f t="shared" si="22"/>
        <v>0.7486111111138598</v>
      </c>
      <c r="D195" s="10">
        <v>3.3537861111111114</v>
      </c>
      <c r="E195" s="10">
        <v>-23.889163888888888</v>
      </c>
      <c r="F195" s="10">
        <v>3.328530555555555</v>
      </c>
      <c r="G195" s="10">
        <v>-23.608172222222223</v>
      </c>
      <c r="H195" s="49">
        <f t="shared" si="23"/>
        <v>20.782733665546512</v>
      </c>
      <c r="I195" s="50">
        <f t="shared" si="24"/>
        <v>-16.859499999999912</v>
      </c>
      <c r="J195" s="50">
        <f t="shared" si="25"/>
        <v>26.761254807333632</v>
      </c>
      <c r="K195" s="54">
        <v>15.456848748892867</v>
      </c>
      <c r="L195" s="34"/>
      <c r="M195" s="26">
        <f t="shared" si="31"/>
        <v>178</v>
      </c>
      <c r="N195" s="27">
        <f t="shared" si="26"/>
        <v>-15.468195162669522</v>
      </c>
      <c r="O195" s="28">
        <f t="shared" si="27"/>
        <v>0.5401612777289523</v>
      </c>
      <c r="V195">
        <v>3.4045305555555556</v>
      </c>
      <c r="W195">
        <v>-21.963905555555556</v>
      </c>
      <c r="X195" s="49">
        <f t="shared" si="28"/>
        <v>68.28461116394831</v>
      </c>
      <c r="Y195" s="50">
        <f t="shared" si="29"/>
        <v>98.656</v>
      </c>
      <c r="Z195" s="50">
        <f t="shared" si="30"/>
        <v>119.98247562795</v>
      </c>
      <c r="AA195" s="54">
        <v>15.456848748892867</v>
      </c>
    </row>
    <row r="196" spans="1:27" ht="12.75">
      <c r="A196" s="2">
        <v>39783</v>
      </c>
      <c r="B196" s="17">
        <v>0.7493055555555556</v>
      </c>
      <c r="C196" s="17">
        <f t="shared" si="22"/>
        <v>0.7493055555532919</v>
      </c>
      <c r="D196" s="10">
        <v>3.3704388888888888</v>
      </c>
      <c r="E196" s="10">
        <v>-23.889025</v>
      </c>
      <c r="F196" s="10">
        <v>3.3447916666666666</v>
      </c>
      <c r="G196" s="10">
        <v>-23.60523888888889</v>
      </c>
      <c r="H196" s="49">
        <f t="shared" si="23"/>
        <v>21.105057847892123</v>
      </c>
      <c r="I196" s="50">
        <f t="shared" si="24"/>
        <v>-17.02716666666653</v>
      </c>
      <c r="J196" s="50">
        <f t="shared" si="25"/>
        <v>27.117298380504515</v>
      </c>
      <c r="K196" s="54">
        <v>15.456848748892867</v>
      </c>
      <c r="L196" s="34"/>
      <c r="M196" s="26">
        <f t="shared" si="31"/>
        <v>179</v>
      </c>
      <c r="N196" s="27">
        <f t="shared" si="26"/>
        <v>-15.47526639578497</v>
      </c>
      <c r="O196" s="28">
        <f t="shared" si="27"/>
        <v>0.27012177971988927</v>
      </c>
      <c r="V196">
        <v>3.4212333333333333</v>
      </c>
      <c r="W196">
        <v>-21.96388333333333</v>
      </c>
      <c r="X196" s="49">
        <f t="shared" si="28"/>
        <v>68.680304158904</v>
      </c>
      <c r="Y196" s="50">
        <f t="shared" si="29"/>
        <v>98.48133333333358</v>
      </c>
      <c r="Z196" s="50">
        <f t="shared" si="30"/>
        <v>120.06480414538945</v>
      </c>
      <c r="AA196" s="54">
        <v>15.456848748892867</v>
      </c>
    </row>
    <row r="197" spans="1:27" ht="12.75">
      <c r="A197" s="2">
        <v>39783</v>
      </c>
      <c r="B197" s="17">
        <v>0.75</v>
      </c>
      <c r="C197" s="17">
        <f t="shared" si="22"/>
        <v>0.75</v>
      </c>
      <c r="D197" s="10">
        <v>3.3870944444444446</v>
      </c>
      <c r="E197" s="10">
        <v>-23.88888611111111</v>
      </c>
      <c r="F197" s="10">
        <v>3.3610527777777777</v>
      </c>
      <c r="G197" s="10">
        <v>-23.602300000000003</v>
      </c>
      <c r="H197" s="49">
        <f t="shared" si="23"/>
        <v>21.429668553501823</v>
      </c>
      <c r="I197" s="50">
        <f t="shared" si="24"/>
        <v>-17.195166666666353</v>
      </c>
      <c r="J197" s="50">
        <f t="shared" si="25"/>
        <v>27.475524581113618</v>
      </c>
      <c r="K197" s="54">
        <v>15.456848748892867</v>
      </c>
      <c r="L197" s="34"/>
      <c r="M197" s="26">
        <f t="shared" si="31"/>
        <v>180</v>
      </c>
      <c r="N197" s="27">
        <f t="shared" si="26"/>
        <v>-15.47762371284399</v>
      </c>
      <c r="O197" s="28">
        <f t="shared" si="27"/>
        <v>1.8962386777447832E-15</v>
      </c>
      <c r="V197">
        <v>3.4379361111111115</v>
      </c>
      <c r="W197">
        <v>-21.96386111111111</v>
      </c>
      <c r="X197" s="49">
        <f t="shared" si="28"/>
        <v>69.075978457595</v>
      </c>
      <c r="Y197" s="50">
        <f t="shared" si="29"/>
        <v>98.30633333333353</v>
      </c>
      <c r="Z197" s="50">
        <f t="shared" si="30"/>
        <v>120.14834985682745</v>
      </c>
      <c r="AA197" s="54">
        <v>15.456848748892867</v>
      </c>
    </row>
    <row r="198" spans="1:27" ht="12.75">
      <c r="A198" s="55">
        <v>39783</v>
      </c>
      <c r="B198" s="56">
        <v>0.7506944444444444</v>
      </c>
      <c r="C198" s="17">
        <f t="shared" si="22"/>
        <v>0.7506944444467081</v>
      </c>
      <c r="D198" s="10">
        <v>3.403747222222222</v>
      </c>
      <c r="E198" s="10">
        <v>-23.88874722222222</v>
      </c>
      <c r="F198" s="10">
        <v>3.377311111111111</v>
      </c>
      <c r="G198" s="10">
        <v>-23.59935833333333</v>
      </c>
      <c r="H198" s="49">
        <f t="shared" si="23"/>
        <v>21.75427995596419</v>
      </c>
      <c r="I198" s="50">
        <f t="shared" si="24"/>
        <v>-17.363333333333415</v>
      </c>
      <c r="J198" s="50">
        <f t="shared" si="25"/>
        <v>27.834044636863553</v>
      </c>
      <c r="K198" s="54">
        <v>15.456848748892867</v>
      </c>
      <c r="L198" s="37"/>
      <c r="M198" s="26">
        <f t="shared" si="31"/>
        <v>181</v>
      </c>
      <c r="N198" s="27">
        <f t="shared" si="26"/>
        <v>-15.47526639578497</v>
      </c>
      <c r="O198" s="28">
        <f t="shared" si="27"/>
        <v>-0.2701217797198923</v>
      </c>
      <c r="V198">
        <v>3.4546388888888893</v>
      </c>
      <c r="W198">
        <v>-21.963838888888887</v>
      </c>
      <c r="X198" s="49">
        <f t="shared" si="28"/>
        <v>69.47412982107232</v>
      </c>
      <c r="Y198" s="50">
        <f t="shared" si="29"/>
        <v>98.13116666666666</v>
      </c>
      <c r="Z198" s="50">
        <f t="shared" si="30"/>
        <v>120.23468961059582</v>
      </c>
      <c r="AA198" s="54">
        <v>15.456848748892867</v>
      </c>
    </row>
    <row r="199" spans="1:27" ht="12.75">
      <c r="A199" s="55">
        <v>39783</v>
      </c>
      <c r="B199" s="56">
        <v>0.751388888888889</v>
      </c>
      <c r="C199" s="17">
        <f t="shared" si="22"/>
        <v>0.7513888888861402</v>
      </c>
      <c r="D199" s="10">
        <v>3.4204027777777775</v>
      </c>
      <c r="E199" s="10">
        <v>-23.888608333333334</v>
      </c>
      <c r="F199" s="10">
        <v>3.393569444444444</v>
      </c>
      <c r="G199" s="10">
        <v>-23.596413888888886</v>
      </c>
      <c r="H199" s="49">
        <f t="shared" si="23"/>
        <v>22.081177891495443</v>
      </c>
      <c r="I199" s="50">
        <f t="shared" si="24"/>
        <v>-17.531666666666865</v>
      </c>
      <c r="J199" s="50">
        <f t="shared" si="25"/>
        <v>28.194640504659485</v>
      </c>
      <c r="K199" s="54">
        <v>15.456848748892867</v>
      </c>
      <c r="L199" s="37"/>
      <c r="M199" s="26">
        <f t="shared" si="31"/>
        <v>182</v>
      </c>
      <c r="N199" s="27">
        <f t="shared" si="26"/>
        <v>-15.468195162669522</v>
      </c>
      <c r="O199" s="28">
        <f t="shared" si="27"/>
        <v>-0.5401612777289485</v>
      </c>
      <c r="V199">
        <v>3.471341666666667</v>
      </c>
      <c r="W199">
        <v>-21.963816666666666</v>
      </c>
      <c r="X199" s="49">
        <f t="shared" si="28"/>
        <v>69.87226221710208</v>
      </c>
      <c r="Y199" s="50">
        <f t="shared" si="29"/>
        <v>97.95583333333319</v>
      </c>
      <c r="Z199" s="50">
        <f t="shared" si="30"/>
        <v>120.32239322488238</v>
      </c>
      <c r="AA199" s="54">
        <v>15.456848748892867</v>
      </c>
    </row>
    <row r="200" spans="1:27" ht="12.75">
      <c r="A200" s="55">
        <v>39783</v>
      </c>
      <c r="B200" s="56">
        <v>0.7520833333333333</v>
      </c>
      <c r="C200" s="17">
        <f t="shared" si="22"/>
        <v>0.7520833333328483</v>
      </c>
      <c r="D200" s="10">
        <v>3.4370555555555558</v>
      </c>
      <c r="E200" s="10">
        <v>-23.888469444444443</v>
      </c>
      <c r="F200" s="10">
        <v>3.4098277777777777</v>
      </c>
      <c r="G200" s="10">
        <v>-23.593466666666664</v>
      </c>
      <c r="H200" s="49">
        <f t="shared" si="23"/>
        <v>22.40579069010229</v>
      </c>
      <c r="I200" s="50">
        <f t="shared" si="24"/>
        <v>-17.700166666666703</v>
      </c>
      <c r="J200" s="50">
        <f t="shared" si="25"/>
        <v>28.55372754083875</v>
      </c>
      <c r="K200" s="54">
        <v>15.456848748892867</v>
      </c>
      <c r="L200" s="37"/>
      <c r="M200" s="26">
        <f t="shared" si="31"/>
        <v>183</v>
      </c>
      <c r="N200" s="27">
        <f t="shared" si="26"/>
        <v>-15.456412167463753</v>
      </c>
      <c r="O200" s="28">
        <f t="shared" si="27"/>
        <v>-0.8100362373801486</v>
      </c>
      <c r="V200">
        <v>3.4880444444444447</v>
      </c>
      <c r="W200">
        <v>-21.963794444444442</v>
      </c>
      <c r="X200" s="49">
        <f t="shared" si="28"/>
        <v>70.27037554932154</v>
      </c>
      <c r="Y200" s="50">
        <f t="shared" si="29"/>
        <v>97.78033333333333</v>
      </c>
      <c r="Z200" s="50">
        <f t="shared" si="30"/>
        <v>120.41145820319785</v>
      </c>
      <c r="AA200" s="54">
        <v>15.456848748892867</v>
      </c>
    </row>
    <row r="201" spans="1:27" ht="12.75">
      <c r="A201" s="55">
        <v>39783</v>
      </c>
      <c r="B201" s="56">
        <v>0.7527777777777778</v>
      </c>
      <c r="C201" s="17">
        <f t="shared" si="22"/>
        <v>0.7527777777795563</v>
      </c>
      <c r="D201" s="10">
        <v>3.453711111111111</v>
      </c>
      <c r="E201" s="10">
        <v>-23.888330555555555</v>
      </c>
      <c r="F201" s="10">
        <v>3.426083333333333</v>
      </c>
      <c r="G201" s="10">
        <v>-23.590516666666666</v>
      </c>
      <c r="H201" s="49">
        <f t="shared" si="23"/>
        <v>22.734975867802767</v>
      </c>
      <c r="I201" s="50">
        <f t="shared" si="24"/>
        <v>-17.868833333333356</v>
      </c>
      <c r="J201" s="50">
        <f t="shared" si="25"/>
        <v>28.916679138587465</v>
      </c>
      <c r="K201" s="54">
        <v>15.456848748892867</v>
      </c>
      <c r="L201" s="37"/>
      <c r="M201" s="26">
        <f t="shared" si="31"/>
        <v>184</v>
      </c>
      <c r="N201" s="27">
        <f t="shared" si="26"/>
        <v>-15.439920999382148</v>
      </c>
      <c r="O201" s="28">
        <f t="shared" si="27"/>
        <v>-1.0796644521464525</v>
      </c>
      <c r="V201">
        <v>3.5047444444444444</v>
      </c>
      <c r="W201">
        <v>-21.96377222222222</v>
      </c>
      <c r="X201" s="49">
        <f t="shared" si="28"/>
        <v>70.66846992648533</v>
      </c>
      <c r="Y201" s="50">
        <f t="shared" si="29"/>
        <v>97.60466666666666</v>
      </c>
      <c r="Z201" s="50">
        <f t="shared" si="30"/>
        <v>120.50188212995542</v>
      </c>
      <c r="AA201" s="54">
        <v>15.456848748892867</v>
      </c>
    </row>
    <row r="202" spans="1:27" ht="12.75">
      <c r="A202" s="2">
        <v>39783</v>
      </c>
      <c r="B202" s="17">
        <v>0.7534722222222222</v>
      </c>
      <c r="C202" s="17">
        <f t="shared" si="22"/>
        <v>0.7534722222189885</v>
      </c>
      <c r="D202" s="10">
        <v>3.470363888888889</v>
      </c>
      <c r="E202" s="10">
        <v>-23.888191666666668</v>
      </c>
      <c r="F202" s="10">
        <v>3.442341666666667</v>
      </c>
      <c r="G202" s="10">
        <v>-23.587563888888887</v>
      </c>
      <c r="H202" s="49">
        <f t="shared" si="23"/>
        <v>23.059590064983777</v>
      </c>
      <c r="I202" s="50">
        <f t="shared" si="24"/>
        <v>-18.037666666666823</v>
      </c>
      <c r="J202" s="50">
        <f t="shared" si="25"/>
        <v>29.276306337085657</v>
      </c>
      <c r="K202" s="54">
        <v>15.456848748892867</v>
      </c>
      <c r="L202" s="37"/>
      <c r="M202" s="26">
        <f t="shared" si="31"/>
        <v>185</v>
      </c>
      <c r="N202" s="27">
        <f t="shared" si="26"/>
        <v>-15.41872668179426</v>
      </c>
      <c r="O202" s="28">
        <f t="shared" si="27"/>
        <v>-1.3489637906616812</v>
      </c>
      <c r="V202">
        <v>3.521447222222222</v>
      </c>
      <c r="W202">
        <v>-21.96374722222222</v>
      </c>
      <c r="X202" s="49">
        <f t="shared" si="28"/>
        <v>71.06654484414612</v>
      </c>
      <c r="Y202" s="50">
        <f t="shared" si="29"/>
        <v>97.42899999999999</v>
      </c>
      <c r="Z202" s="50">
        <f t="shared" si="30"/>
        <v>120.59379684330794</v>
      </c>
      <c r="AA202" s="54">
        <v>15.456848748892867</v>
      </c>
    </row>
    <row r="203" spans="1:27" ht="12.75">
      <c r="A203" s="2">
        <v>39783</v>
      </c>
      <c r="B203" s="17">
        <v>0.7541666666666668</v>
      </c>
      <c r="C203" s="17">
        <f t="shared" si="22"/>
        <v>0.7541666666656965</v>
      </c>
      <c r="D203" s="10">
        <v>3.4870194444444444</v>
      </c>
      <c r="E203" s="10">
        <v>-23.888052777777776</v>
      </c>
      <c r="F203" s="10">
        <v>3.4585972222222225</v>
      </c>
      <c r="G203" s="10">
        <v>-23.584605555555555</v>
      </c>
      <c r="H203" s="49">
        <f t="shared" si="23"/>
        <v>23.38877665106402</v>
      </c>
      <c r="I203" s="50">
        <f t="shared" si="24"/>
        <v>-18.20683333333328</v>
      </c>
      <c r="J203" s="50">
        <f t="shared" si="25"/>
        <v>29.639899683722504</v>
      </c>
      <c r="K203" s="54">
        <v>15.456848748892867</v>
      </c>
      <c r="L203" s="34"/>
      <c r="M203" s="26">
        <f t="shared" si="31"/>
        <v>186</v>
      </c>
      <c r="N203" s="27">
        <f t="shared" si="26"/>
        <v>-15.392835670694536</v>
      </c>
      <c r="O203" s="28">
        <f t="shared" si="27"/>
        <v>-1.6178522217385758</v>
      </c>
      <c r="V203">
        <v>3.53815</v>
      </c>
      <c r="W203">
        <v>-21.963725</v>
      </c>
      <c r="X203" s="49">
        <f t="shared" si="28"/>
        <v>71.4670960649672</v>
      </c>
      <c r="Y203" s="50">
        <f t="shared" si="29"/>
        <v>97.2528333333333</v>
      </c>
      <c r="Z203" s="50">
        <f t="shared" si="30"/>
        <v>120.6882737109134</v>
      </c>
      <c r="AA203" s="54">
        <v>15.456848748892867</v>
      </c>
    </row>
    <row r="204" spans="1:27" ht="12.75">
      <c r="A204" s="2">
        <v>39783</v>
      </c>
      <c r="B204" s="17">
        <v>0.7548611111111111</v>
      </c>
      <c r="C204" s="17">
        <f t="shared" si="22"/>
        <v>0.7548611111124046</v>
      </c>
      <c r="D204" s="10">
        <v>3.5036722222222223</v>
      </c>
      <c r="E204" s="10">
        <v>-23.887911111111112</v>
      </c>
      <c r="F204" s="10">
        <v>3.474852777777778</v>
      </c>
      <c r="G204" s="10">
        <v>-23.581647222222223</v>
      </c>
      <c r="H204" s="49">
        <f t="shared" si="23"/>
        <v>23.715678604505715</v>
      </c>
      <c r="I204" s="50">
        <f t="shared" si="24"/>
        <v>-18.375833333333347</v>
      </c>
      <c r="J204" s="50">
        <f t="shared" si="25"/>
        <v>30.001744322066592</v>
      </c>
      <c r="K204" s="54">
        <v>15.456848748892867</v>
      </c>
      <c r="L204" s="34"/>
      <c r="M204" s="26">
        <f t="shared" si="31"/>
        <v>187</v>
      </c>
      <c r="N204" s="27">
        <f t="shared" si="26"/>
        <v>-15.362255852735773</v>
      </c>
      <c r="O204" s="28">
        <f t="shared" si="27"/>
        <v>-1.8862478393562352</v>
      </c>
      <c r="V204">
        <v>3.5548527777777776</v>
      </c>
      <c r="W204">
        <v>-21.963702777777776</v>
      </c>
      <c r="X204" s="49">
        <f t="shared" si="28"/>
        <v>71.86762775510606</v>
      </c>
      <c r="Y204" s="50">
        <f t="shared" si="29"/>
        <v>97.07666666666682</v>
      </c>
      <c r="Z204" s="50">
        <f t="shared" si="30"/>
        <v>120.78425034025601</v>
      </c>
      <c r="AA204" s="54">
        <v>15.456848748892867</v>
      </c>
    </row>
    <row r="205" spans="1:27" ht="12.75">
      <c r="A205" s="2">
        <v>39783</v>
      </c>
      <c r="B205" s="17">
        <v>0.7555555555555555</v>
      </c>
      <c r="C205" s="17">
        <f t="shared" si="22"/>
        <v>0.7555555555591127</v>
      </c>
      <c r="D205" s="10">
        <v>3.520325</v>
      </c>
      <c r="E205" s="10">
        <v>-23.88777222222222</v>
      </c>
      <c r="F205" s="10">
        <v>3.4911083333333335</v>
      </c>
      <c r="G205" s="10">
        <v>-23.578683333333334</v>
      </c>
      <c r="H205" s="49">
        <f t="shared" si="23"/>
        <v>24.04258075746746</v>
      </c>
      <c r="I205" s="50">
        <f t="shared" si="24"/>
        <v>-18.545333333333218</v>
      </c>
      <c r="J205" s="50">
        <f t="shared" si="25"/>
        <v>30.364042516170088</v>
      </c>
      <c r="K205" s="54">
        <v>15.456848748892867</v>
      </c>
      <c r="L205" s="34"/>
      <c r="M205" s="26">
        <f t="shared" si="31"/>
        <v>188</v>
      </c>
      <c r="N205" s="27">
        <f t="shared" si="26"/>
        <v>-15.32699654282675</v>
      </c>
      <c r="O205" s="28">
        <f t="shared" si="27"/>
        <v>-2.1540688876095406</v>
      </c>
      <c r="V205">
        <v>3.5715555555555554</v>
      </c>
      <c r="W205">
        <v>-21.963680555555555</v>
      </c>
      <c r="X205" s="49">
        <f t="shared" si="28"/>
        <v>72.2681398176444</v>
      </c>
      <c r="Y205" s="50">
        <f t="shared" si="29"/>
        <v>96.90016666666672</v>
      </c>
      <c r="Z205" s="50">
        <f t="shared" si="30"/>
        <v>120.88145570239625</v>
      </c>
      <c r="AA205" s="54">
        <v>15.456848748892867</v>
      </c>
    </row>
    <row r="206" spans="1:27" ht="12.75">
      <c r="A206" s="2">
        <v>39783</v>
      </c>
      <c r="B206" s="17">
        <v>0.75625</v>
      </c>
      <c r="C206" s="17">
        <f t="shared" si="22"/>
        <v>0.7562499999985448</v>
      </c>
      <c r="D206" s="10">
        <v>3.5369805555555556</v>
      </c>
      <c r="E206" s="10">
        <v>-23.887633333333333</v>
      </c>
      <c r="F206" s="10">
        <v>3.507361111111111</v>
      </c>
      <c r="G206" s="10">
        <v>-23.575716666666665</v>
      </c>
      <c r="H206" s="49">
        <f t="shared" si="23"/>
        <v>24.374055319041343</v>
      </c>
      <c r="I206" s="50">
        <f t="shared" si="24"/>
        <v>-18.715000000000117</v>
      </c>
      <c r="J206" s="50">
        <f t="shared" si="25"/>
        <v>30.73020985440373</v>
      </c>
      <c r="K206" s="54">
        <v>15.456848748892867</v>
      </c>
      <c r="L206" s="34"/>
      <c r="M206" s="26">
        <f t="shared" si="31"/>
        <v>189</v>
      </c>
      <c r="N206" s="27">
        <f t="shared" si="26"/>
        <v>-15.287068481294835</v>
      </c>
      <c r="O206" s="28">
        <f t="shared" si="27"/>
        <v>-2.4212337856127393</v>
      </c>
      <c r="V206">
        <v>3.5882583333333335</v>
      </c>
      <c r="W206">
        <v>-21.96365833333333</v>
      </c>
      <c r="X206" s="49">
        <f t="shared" si="28"/>
        <v>72.67112768896939</v>
      </c>
      <c r="Y206" s="50">
        <f t="shared" si="29"/>
        <v>96.72350000000002</v>
      </c>
      <c r="Z206" s="50">
        <f t="shared" si="30"/>
        <v>120.9815202906481</v>
      </c>
      <c r="AA206" s="54">
        <v>15.456848748892867</v>
      </c>
    </row>
    <row r="207" spans="1:27" ht="12.75">
      <c r="A207" s="2">
        <v>39783</v>
      </c>
      <c r="B207" s="17">
        <v>0.7569444444444445</v>
      </c>
      <c r="C207" s="17">
        <f t="shared" si="22"/>
        <v>0.7569444444452529</v>
      </c>
      <c r="D207" s="10">
        <v>3.553633333333333</v>
      </c>
      <c r="E207" s="10">
        <v>-23.887494444444442</v>
      </c>
      <c r="F207" s="10">
        <v>3.523613888888889</v>
      </c>
      <c r="G207" s="10">
        <v>-23.572747222222223</v>
      </c>
      <c r="H207" s="49">
        <f t="shared" si="23"/>
        <v>24.703244736238226</v>
      </c>
      <c r="I207" s="50">
        <f t="shared" si="24"/>
        <v>-18.88483333333319</v>
      </c>
      <c r="J207" s="50">
        <f t="shared" si="25"/>
        <v>31.09481034716652</v>
      </c>
      <c r="K207" s="54">
        <v>15.456848748892867</v>
      </c>
      <c r="L207" s="34"/>
      <c r="M207" s="26">
        <f t="shared" si="31"/>
        <v>190</v>
      </c>
      <c r="N207" s="27">
        <f t="shared" si="26"/>
        <v>-15.242483830614358</v>
      </c>
      <c r="O207" s="28">
        <f t="shared" si="27"/>
        <v>-2.687661152349829</v>
      </c>
      <c r="V207">
        <v>3.6049611111111113</v>
      </c>
      <c r="W207">
        <v>-21.96363611111111</v>
      </c>
      <c r="X207" s="49">
        <f t="shared" si="28"/>
        <v>73.07409565629283</v>
      </c>
      <c r="Y207" s="50">
        <f t="shared" si="29"/>
        <v>96.54666666666671</v>
      </c>
      <c r="Z207" s="50">
        <f t="shared" si="30"/>
        <v>121.08295627556129</v>
      </c>
      <c r="AA207" s="54">
        <v>15.456848748892867</v>
      </c>
    </row>
    <row r="208" spans="1:27" ht="12.75">
      <c r="A208" s="2">
        <v>39783</v>
      </c>
      <c r="B208" s="17">
        <v>0.7576388888888889</v>
      </c>
      <c r="C208" s="17">
        <f t="shared" si="22"/>
        <v>0.757638888891961</v>
      </c>
      <c r="D208" s="10">
        <v>3.570288888888889</v>
      </c>
      <c r="E208" s="10">
        <v>-23.887355555555555</v>
      </c>
      <c r="F208" s="10">
        <v>3.5398666666666667</v>
      </c>
      <c r="G208" s="10">
        <v>-23.569775</v>
      </c>
      <c r="H208" s="49">
        <f t="shared" si="23"/>
        <v>25.034720718404003</v>
      </c>
      <c r="I208" s="50">
        <f t="shared" si="24"/>
        <v>-19.054833333333292</v>
      </c>
      <c r="J208" s="50">
        <f t="shared" si="25"/>
        <v>31.46146714331034</v>
      </c>
      <c r="K208" s="54">
        <v>15.450867076851821</v>
      </c>
      <c r="L208" s="34"/>
      <c r="M208" s="26">
        <f t="shared" si="31"/>
        <v>191</v>
      </c>
      <c r="N208" s="27">
        <f t="shared" si="26"/>
        <v>-15.19325617170182</v>
      </c>
      <c r="O208" s="28">
        <f t="shared" si="27"/>
        <v>-2.9532698314639476</v>
      </c>
      <c r="V208">
        <v>3.621661111111111</v>
      </c>
      <c r="W208">
        <v>-21.963613888888887</v>
      </c>
      <c r="X208" s="49">
        <f t="shared" si="28"/>
        <v>73.47454839193838</v>
      </c>
      <c r="Y208" s="50">
        <f t="shared" si="29"/>
        <v>96.3696666666668</v>
      </c>
      <c r="Z208" s="50">
        <f t="shared" si="30"/>
        <v>121.18424779996684</v>
      </c>
      <c r="AA208" s="54">
        <v>15.450867076851821</v>
      </c>
    </row>
    <row r="209" spans="1:27" ht="12.75">
      <c r="A209" s="2">
        <v>39783</v>
      </c>
      <c r="B209" s="17">
        <v>0.7583333333333333</v>
      </c>
      <c r="C209" s="17">
        <f t="shared" si="22"/>
        <v>0.7583333333313931</v>
      </c>
      <c r="D209" s="10">
        <v>3.5869416666666667</v>
      </c>
      <c r="E209" s="10">
        <v>-23.887216666666667</v>
      </c>
      <c r="F209" s="10">
        <v>3.556119444444444</v>
      </c>
      <c r="G209" s="10">
        <v>-23.5668</v>
      </c>
      <c r="H209" s="49">
        <f t="shared" si="23"/>
        <v>25.363911551273834</v>
      </c>
      <c r="I209" s="50">
        <f t="shared" si="24"/>
        <v>-19.224999999999994</v>
      </c>
      <c r="J209" s="50">
        <f t="shared" si="25"/>
        <v>31.826539777060937</v>
      </c>
      <c r="K209" s="54">
        <v>15.450867076851821</v>
      </c>
      <c r="L209" s="34"/>
      <c r="M209" s="26">
        <f t="shared" si="31"/>
        <v>192</v>
      </c>
      <c r="N209" s="27">
        <f t="shared" si="26"/>
        <v>-15.139400499779004</v>
      </c>
      <c r="O209" s="28">
        <f t="shared" si="27"/>
        <v>-3.2179789159784424</v>
      </c>
      <c r="V209">
        <v>3.6383638888888887</v>
      </c>
      <c r="W209">
        <v>-21.963591666666666</v>
      </c>
      <c r="X209" s="49">
        <f t="shared" si="28"/>
        <v>73.87747630271113</v>
      </c>
      <c r="Y209" s="50">
        <f t="shared" si="29"/>
        <v>96.19250000000008</v>
      </c>
      <c r="Z209" s="50">
        <f t="shared" si="30"/>
        <v>121.28841066279853</v>
      </c>
      <c r="AA209" s="54">
        <v>15.450867076851821</v>
      </c>
    </row>
    <row r="210" spans="1:27" ht="12.75">
      <c r="A210" s="2">
        <v>39783</v>
      </c>
      <c r="B210" s="17">
        <v>0.7590277777777777</v>
      </c>
      <c r="C210" s="17">
        <f aca="true" t="shared" si="32" ref="C210:C273">B210+A210-$A$17</f>
        <v>0.7590277777781012</v>
      </c>
      <c r="D210" s="10">
        <v>3.603597222222222</v>
      </c>
      <c r="E210" s="10">
        <v>-23.887077777777776</v>
      </c>
      <c r="F210" s="10">
        <v>3.572372222222222</v>
      </c>
      <c r="G210" s="10">
        <v>-23.563822222222225</v>
      </c>
      <c r="H210" s="49">
        <f aca="true" t="shared" si="33" ref="H210:H273">15*(D210-F210)*COS(RADIANS(E210))*60</f>
        <v>25.695388954007825</v>
      </c>
      <c r="I210" s="50">
        <f aca="true" t="shared" si="34" ref="I210:I273">(E210-G210)*60</f>
        <v>-19.395333333333085</v>
      </c>
      <c r="J210" s="50">
        <f aca="true" t="shared" si="35" ref="J210:J273">SQRT(H210^2+I210^2)</f>
        <v>32.193663485363835</v>
      </c>
      <c r="K210" s="54">
        <v>15.450867076851821</v>
      </c>
      <c r="L210" s="34"/>
      <c r="M210" s="26">
        <f t="shared" si="31"/>
        <v>193</v>
      </c>
      <c r="N210" s="27">
        <f aca="true" t="shared" si="36" ref="N210:N273">$N$12*COS(RADIANS(M210))</f>
        <v>-15.080933219805292</v>
      </c>
      <c r="O210" s="28">
        <f aca="true" t="shared" si="37" ref="O210:O273">$N$12*SIN(RADIANS(M210))</f>
        <v>-3.4817077729418613</v>
      </c>
      <c r="V210">
        <v>3.6550666666666665</v>
      </c>
      <c r="W210">
        <v>-21.963566666666665</v>
      </c>
      <c r="X210" s="49">
        <f aca="true" t="shared" si="38" ref="X210:X273">15*(V210-F210)*COS(RADIANS(F210))*60</f>
        <v>74.2803840172533</v>
      </c>
      <c r="Y210" s="50">
        <f aca="true" t="shared" si="39" ref="Y210:Y273">(W210-G210)*60</f>
        <v>96.01533333333357</v>
      </c>
      <c r="Z210" s="50">
        <f aca="true" t="shared" si="40" ref="Z210:Z273">SQRT(X210^2+Y210^2)</f>
        <v>121.3940677498772</v>
      </c>
      <c r="AA210" s="54">
        <v>15.450867076851821</v>
      </c>
    </row>
    <row r="211" spans="1:27" ht="12.75">
      <c r="A211" s="2">
        <v>39783</v>
      </c>
      <c r="B211" s="17">
        <v>0.7597222222222223</v>
      </c>
      <c r="C211" s="17">
        <f t="shared" si="32"/>
        <v>0.7597222222248092</v>
      </c>
      <c r="D211" s="10">
        <v>3.62025</v>
      </c>
      <c r="E211" s="10">
        <v>-23.88693888888889</v>
      </c>
      <c r="F211" s="10">
        <v>3.5886222222222224</v>
      </c>
      <c r="G211" s="10">
        <v>-23.56084166666667</v>
      </c>
      <c r="H211" s="49">
        <f t="shared" si="33"/>
        <v>26.026867068244343</v>
      </c>
      <c r="I211" s="50">
        <f t="shared" si="34"/>
        <v>-19.565833333333202</v>
      </c>
      <c r="J211" s="50">
        <f t="shared" si="35"/>
        <v>32.561014164424215</v>
      </c>
      <c r="K211" s="54">
        <v>15.450867076851821</v>
      </c>
      <c r="L211" s="34"/>
      <c r="M211" s="26">
        <f t="shared" si="31"/>
        <v>194</v>
      </c>
      <c r="N211" s="27">
        <f t="shared" si="36"/>
        <v>-15.017872141480543</v>
      </c>
      <c r="O211" s="28">
        <f t="shared" si="37"/>
        <v>-3.744376067989582</v>
      </c>
      <c r="V211">
        <v>3.671769444444444</v>
      </c>
      <c r="W211">
        <v>-21.963544444444445</v>
      </c>
      <c r="X211" s="49">
        <f t="shared" si="38"/>
        <v>74.68576676311442</v>
      </c>
      <c r="Y211" s="50">
        <f t="shared" si="39"/>
        <v>95.83783333333344</v>
      </c>
      <c r="Z211" s="50">
        <f t="shared" si="40"/>
        <v>121.50248579770755</v>
      </c>
      <c r="AA211" s="54">
        <v>15.450867076851821</v>
      </c>
    </row>
    <row r="212" spans="1:27" ht="12.75">
      <c r="A212" s="2">
        <v>39783</v>
      </c>
      <c r="B212" s="17">
        <v>0.7604166666666666</v>
      </c>
      <c r="C212" s="17">
        <f t="shared" si="32"/>
        <v>0.7604166666642413</v>
      </c>
      <c r="D212" s="10">
        <v>3.636902777777778</v>
      </c>
      <c r="E212" s="10">
        <v>-23.8868</v>
      </c>
      <c r="F212" s="10">
        <v>3.6048722222222223</v>
      </c>
      <c r="G212" s="10">
        <v>-23.557855555555555</v>
      </c>
      <c r="H212" s="49">
        <f t="shared" si="33"/>
        <v>26.358345893977916</v>
      </c>
      <c r="I212" s="50">
        <f t="shared" si="34"/>
        <v>-19.736666666666736</v>
      </c>
      <c r="J212" s="50">
        <f t="shared" si="35"/>
        <v>32.928686724157345</v>
      </c>
      <c r="K212" s="54">
        <v>15.450867076851821</v>
      </c>
      <c r="L212" s="34"/>
      <c r="M212" s="26">
        <f t="shared" si="31"/>
        <v>195</v>
      </c>
      <c r="N212" s="27">
        <f t="shared" si="36"/>
        <v>-14.950236473820109</v>
      </c>
      <c r="O212" s="28">
        <f t="shared" si="37"/>
        <v>-4.005903789814414</v>
      </c>
      <c r="V212">
        <v>3.6884722222222224</v>
      </c>
      <c r="W212">
        <v>-21.96352222222222</v>
      </c>
      <c r="X212" s="49">
        <f t="shared" si="38"/>
        <v>75.09112903336799</v>
      </c>
      <c r="Y212" s="50">
        <f t="shared" si="39"/>
        <v>95.6600000000001</v>
      </c>
      <c r="Z212" s="50">
        <f t="shared" si="40"/>
        <v>121.61214273051002</v>
      </c>
      <c r="AA212" s="54">
        <v>15.450867076851821</v>
      </c>
    </row>
    <row r="213" spans="1:27" ht="12.75">
      <c r="A213" s="2">
        <v>39783</v>
      </c>
      <c r="B213" s="17">
        <v>0.7611111111111111</v>
      </c>
      <c r="C213" s="17">
        <f t="shared" si="32"/>
        <v>0.7611111111109494</v>
      </c>
      <c r="D213" s="10">
        <v>3.6535583333333332</v>
      </c>
      <c r="E213" s="10">
        <v>-23.88666111111111</v>
      </c>
      <c r="F213" s="10">
        <v>3.621122222222222</v>
      </c>
      <c r="G213" s="10">
        <v>-23.554869444444446</v>
      </c>
      <c r="H213" s="49">
        <f t="shared" si="33"/>
        <v>26.692111301828337</v>
      </c>
      <c r="I213" s="50">
        <f t="shared" si="34"/>
        <v>-19.907499999999843</v>
      </c>
      <c r="J213" s="50">
        <f t="shared" si="35"/>
        <v>33.298308695775916</v>
      </c>
      <c r="K213" s="54">
        <v>15.450867076851821</v>
      </c>
      <c r="L213" s="34"/>
      <c r="M213" s="26">
        <f t="shared" si="31"/>
        <v>196</v>
      </c>
      <c r="N213" s="27">
        <f t="shared" si="36"/>
        <v>-14.878046819303554</v>
      </c>
      <c r="O213" s="28">
        <f t="shared" si="37"/>
        <v>-4.2662112745388</v>
      </c>
      <c r="V213">
        <v>3.705175</v>
      </c>
      <c r="W213">
        <v>-21.9635</v>
      </c>
      <c r="X213" s="49">
        <f t="shared" si="38"/>
        <v>75.49647072997838</v>
      </c>
      <c r="Y213" s="50">
        <f t="shared" si="39"/>
        <v>95.48216666666676</v>
      </c>
      <c r="Z213" s="50">
        <f t="shared" si="40"/>
        <v>121.72329786874661</v>
      </c>
      <c r="AA213" s="54">
        <v>15.450867076851821</v>
      </c>
    </row>
    <row r="214" spans="1:27" ht="12.75">
      <c r="A214" s="2">
        <v>39783</v>
      </c>
      <c r="B214" s="17">
        <v>0.7618055555555556</v>
      </c>
      <c r="C214" s="17">
        <f t="shared" si="32"/>
        <v>0.7618055555576575</v>
      </c>
      <c r="D214" s="10">
        <v>3.670211111111111</v>
      </c>
      <c r="E214" s="10">
        <v>-23.886519444444446</v>
      </c>
      <c r="F214" s="10">
        <v>3.6373694444444444</v>
      </c>
      <c r="G214" s="10">
        <v>-23.55187777777778</v>
      </c>
      <c r="H214" s="49">
        <f t="shared" si="33"/>
        <v>27.02587800632644</v>
      </c>
      <c r="I214" s="50">
        <f t="shared" si="34"/>
        <v>-20.078499999999977</v>
      </c>
      <c r="J214" s="50">
        <f t="shared" si="35"/>
        <v>33.6681488095624</v>
      </c>
      <c r="K214" s="54">
        <v>15.450867076851821</v>
      </c>
      <c r="L214" s="34"/>
      <c r="M214" s="26">
        <f t="shared" si="31"/>
        <v>197</v>
      </c>
      <c r="N214" s="27">
        <f t="shared" si="36"/>
        <v>-14.801325167598963</v>
      </c>
      <c r="O214" s="28">
        <f t="shared" si="37"/>
        <v>-4.525219229981252</v>
      </c>
      <c r="V214">
        <v>3.721877777777778</v>
      </c>
      <c r="W214">
        <v>-21.963477777777776</v>
      </c>
      <c r="X214" s="49">
        <f t="shared" si="38"/>
        <v>75.90428695274613</v>
      </c>
      <c r="Y214" s="50">
        <f t="shared" si="39"/>
        <v>95.30400000000022</v>
      </c>
      <c r="Z214" s="50">
        <f t="shared" si="40"/>
        <v>121.83724058679624</v>
      </c>
      <c r="AA214" s="54">
        <v>15.450867076851821</v>
      </c>
    </row>
    <row r="215" spans="1:27" ht="12.75">
      <c r="A215" s="2">
        <v>39783</v>
      </c>
      <c r="B215" s="17">
        <v>0.7625</v>
      </c>
      <c r="C215" s="17">
        <f t="shared" si="32"/>
        <v>0.7624999999970896</v>
      </c>
      <c r="D215" s="10">
        <v>3.686866666666667</v>
      </c>
      <c r="E215" s="10">
        <v>-23.886380555555554</v>
      </c>
      <c r="F215" s="10">
        <v>3.6536194444444443</v>
      </c>
      <c r="G215" s="10">
        <v>-23.548886111111113</v>
      </c>
      <c r="H215" s="49">
        <f t="shared" si="33"/>
        <v>27.35964485411931</v>
      </c>
      <c r="I215" s="50">
        <f t="shared" si="34"/>
        <v>-20.2496666666665</v>
      </c>
      <c r="J215" s="50">
        <f t="shared" si="35"/>
        <v>34.03820157785428</v>
      </c>
      <c r="K215" s="54">
        <v>15.450867076851821</v>
      </c>
      <c r="L215" s="34"/>
      <c r="M215" s="26">
        <f t="shared" si="31"/>
        <v>198</v>
      </c>
      <c r="N215" s="27">
        <f t="shared" si="36"/>
        <v>-14.720094888864667</v>
      </c>
      <c r="O215" s="28">
        <f t="shared" si="37"/>
        <v>-4.782848759809462</v>
      </c>
      <c r="V215">
        <v>3.738577777777778</v>
      </c>
      <c r="W215">
        <v>-21.963455555555555</v>
      </c>
      <c r="X215" s="49">
        <f t="shared" si="38"/>
        <v>76.30709224637448</v>
      </c>
      <c r="Y215" s="50">
        <f t="shared" si="39"/>
        <v>95.12583333333346</v>
      </c>
      <c r="Z215" s="50">
        <f t="shared" si="40"/>
        <v>121.94956537215637</v>
      </c>
      <c r="AA215" s="54">
        <v>15.450867076851821</v>
      </c>
    </row>
    <row r="216" spans="1:27" ht="12.75">
      <c r="A216" s="2">
        <v>39783</v>
      </c>
      <c r="B216" s="17">
        <v>0.7631944444444444</v>
      </c>
      <c r="C216" s="17">
        <f t="shared" si="32"/>
        <v>0.7631944444437977</v>
      </c>
      <c r="D216" s="10">
        <v>3.703519444444445</v>
      </c>
      <c r="E216" s="10">
        <v>-23.886241666666667</v>
      </c>
      <c r="F216" s="10">
        <v>3.6698666666666666</v>
      </c>
      <c r="G216" s="10">
        <v>-23.54588888888889</v>
      </c>
      <c r="H216" s="49">
        <f t="shared" si="33"/>
        <v>27.693412418292834</v>
      </c>
      <c r="I216" s="50">
        <f t="shared" si="34"/>
        <v>-20.42116666666665</v>
      </c>
      <c r="J216" s="50">
        <f t="shared" si="35"/>
        <v>34.40856200711435</v>
      </c>
      <c r="K216" s="54">
        <v>15.450867076851821</v>
      </c>
      <c r="L216" s="34"/>
      <c r="M216" s="26">
        <f t="shared" si="31"/>
        <v>199</v>
      </c>
      <c r="N216" s="27">
        <f t="shared" si="36"/>
        <v>-14.634380726630457</v>
      </c>
      <c r="O216" s="28">
        <f t="shared" si="37"/>
        <v>-5.039021387572944</v>
      </c>
      <c r="V216">
        <v>3.7552805555555557</v>
      </c>
      <c r="W216">
        <v>-21.963430555555554</v>
      </c>
      <c r="X216" s="49">
        <f t="shared" si="38"/>
        <v>76.71486674828138</v>
      </c>
      <c r="Y216" s="50">
        <f t="shared" si="39"/>
        <v>94.9475000000001</v>
      </c>
      <c r="Z216" s="50">
        <f t="shared" si="40"/>
        <v>122.06636939164115</v>
      </c>
      <c r="AA216" s="54">
        <v>15.450867076851821</v>
      </c>
    </row>
    <row r="217" spans="1:27" ht="12.75">
      <c r="A217" s="2">
        <v>39783</v>
      </c>
      <c r="B217" s="17">
        <v>0.7638888888888888</v>
      </c>
      <c r="C217" s="17">
        <f t="shared" si="32"/>
        <v>0.7638888888905058</v>
      </c>
      <c r="D217" s="10">
        <v>3.7201750000000002</v>
      </c>
      <c r="E217" s="10">
        <v>-23.886102777777776</v>
      </c>
      <c r="F217" s="10">
        <v>3.6861111111111113</v>
      </c>
      <c r="G217" s="10">
        <v>-23.54289166666667</v>
      </c>
      <c r="H217" s="49">
        <f t="shared" si="33"/>
        <v>28.03175245982294</v>
      </c>
      <c r="I217" s="50">
        <f t="shared" si="34"/>
        <v>-20.592666666666375</v>
      </c>
      <c r="J217" s="50">
        <f t="shared" si="35"/>
        <v>34.78271217736222</v>
      </c>
      <c r="K217" s="54">
        <v>15.450867076851821</v>
      </c>
      <c r="L217" s="34"/>
      <c r="M217" s="26">
        <f t="shared" si="31"/>
        <v>200</v>
      </c>
      <c r="N217" s="27">
        <f t="shared" si="36"/>
        <v>-14.544208790260491</v>
      </c>
      <c r="O217" s="28">
        <f t="shared" si="37"/>
        <v>-5.293659080607669</v>
      </c>
      <c r="V217">
        <v>3.7719833333333335</v>
      </c>
      <c r="W217">
        <v>-21.963408333333334</v>
      </c>
      <c r="X217" s="49">
        <f t="shared" si="38"/>
        <v>77.125115267105</v>
      </c>
      <c r="Y217" s="50">
        <f t="shared" si="39"/>
        <v>94.76900000000015</v>
      </c>
      <c r="Z217" s="50">
        <f t="shared" si="40"/>
        <v>122.18611527487181</v>
      </c>
      <c r="AA217" s="54">
        <v>15.450867076851821</v>
      </c>
    </row>
    <row r="218" spans="1:27" ht="12.75">
      <c r="A218" s="2">
        <v>39783</v>
      </c>
      <c r="B218" s="17">
        <v>0.7645833333333334</v>
      </c>
      <c r="C218" s="17">
        <f t="shared" si="32"/>
        <v>0.7645833333299379</v>
      </c>
      <c r="D218" s="10">
        <v>3.7368277777777776</v>
      </c>
      <c r="E218" s="10">
        <v>-23.885963888888888</v>
      </c>
      <c r="F218" s="10">
        <v>3.7023583333333336</v>
      </c>
      <c r="G218" s="10">
        <v>-23.53988888888889</v>
      </c>
      <c r="H218" s="49">
        <f t="shared" si="33"/>
        <v>28.365521461648232</v>
      </c>
      <c r="I218" s="50">
        <f t="shared" si="34"/>
        <v>-20.76449999999994</v>
      </c>
      <c r="J218" s="50">
        <f t="shared" si="35"/>
        <v>35.15348159203045</v>
      </c>
      <c r="K218" s="54">
        <v>15.450867076851821</v>
      </c>
      <c r="L218" s="34"/>
      <c r="M218" s="26">
        <f t="shared" si="31"/>
        <v>201</v>
      </c>
      <c r="N218" s="27">
        <f t="shared" si="36"/>
        <v>-14.449606547000094</v>
      </c>
      <c r="O218" s="28">
        <f t="shared" si="37"/>
        <v>-5.546684273805621</v>
      </c>
      <c r="V218">
        <v>3.788686111111111</v>
      </c>
      <c r="W218">
        <v>-21.96338611111111</v>
      </c>
      <c r="X218" s="49">
        <f t="shared" si="38"/>
        <v>77.53284752300213</v>
      </c>
      <c r="Y218" s="50">
        <f t="shared" si="39"/>
        <v>94.59016666666678</v>
      </c>
      <c r="Z218" s="50">
        <f t="shared" si="40"/>
        <v>122.30552757358474</v>
      </c>
      <c r="AA218" s="54">
        <v>15.450867076851821</v>
      </c>
    </row>
    <row r="219" spans="1:27" ht="12.75">
      <c r="A219" s="2">
        <v>39783</v>
      </c>
      <c r="B219" s="17">
        <v>0.7652777777777778</v>
      </c>
      <c r="C219" s="17">
        <f t="shared" si="32"/>
        <v>0.765277777776646</v>
      </c>
      <c r="D219" s="10">
        <v>3.7534805555555555</v>
      </c>
      <c r="E219" s="10">
        <v>-23.885825</v>
      </c>
      <c r="F219" s="10">
        <v>3.718602777777778</v>
      </c>
      <c r="G219" s="10">
        <v>-23.536886111111112</v>
      </c>
      <c r="H219" s="49">
        <f t="shared" si="33"/>
        <v>28.701577065236062</v>
      </c>
      <c r="I219" s="50">
        <f t="shared" si="34"/>
        <v>-20.936333333333295</v>
      </c>
      <c r="J219" s="50">
        <f t="shared" si="35"/>
        <v>35.52619567975338</v>
      </c>
      <c r="K219" s="54">
        <v>15.450867076851821</v>
      </c>
      <c r="L219" s="34"/>
      <c r="M219" s="26">
        <f t="shared" si="31"/>
        <v>202</v>
      </c>
      <c r="N219" s="27">
        <f t="shared" si="36"/>
        <v>-14.350602813609003</v>
      </c>
      <c r="O219" s="28">
        <f t="shared" si="37"/>
        <v>-5.798019893241827</v>
      </c>
      <c r="V219">
        <v>3.805388888888889</v>
      </c>
      <c r="W219">
        <v>-21.96336388888889</v>
      </c>
      <c r="X219" s="49">
        <f t="shared" si="38"/>
        <v>77.94305351161267</v>
      </c>
      <c r="Y219" s="50">
        <f t="shared" si="39"/>
        <v>94.4113333333334</v>
      </c>
      <c r="Z219" s="50">
        <f t="shared" si="40"/>
        <v>122.42801743266085</v>
      </c>
      <c r="AA219" s="54">
        <v>15.450867076851821</v>
      </c>
    </row>
    <row r="220" spans="1:27" ht="12.75">
      <c r="A220" s="2">
        <v>39783</v>
      </c>
      <c r="B220" s="17">
        <v>0.7659722222222222</v>
      </c>
      <c r="C220" s="17">
        <f t="shared" si="32"/>
        <v>0.765972222223354</v>
      </c>
      <c r="D220" s="10">
        <v>3.770136111111111</v>
      </c>
      <c r="E220" s="10">
        <v>-23.88568611111111</v>
      </c>
      <c r="F220" s="10">
        <v>3.7348500000000002</v>
      </c>
      <c r="G220" s="10">
        <v>-23.53387777777778</v>
      </c>
      <c r="H220" s="49">
        <f t="shared" si="33"/>
        <v>29.03763339008868</v>
      </c>
      <c r="I220" s="50">
        <f t="shared" si="34"/>
        <v>-21.10849999999985</v>
      </c>
      <c r="J220" s="50">
        <f t="shared" si="35"/>
        <v>35.89920507681453</v>
      </c>
      <c r="K220" s="54">
        <v>15.450867076851821</v>
      </c>
      <c r="L220" s="34"/>
      <c r="M220" s="26">
        <f t="shared" si="31"/>
        <v>203</v>
      </c>
      <c r="N220" s="27">
        <f t="shared" si="36"/>
        <v>-14.247227747583473</v>
      </c>
      <c r="O220" s="28">
        <f t="shared" si="37"/>
        <v>-6.047589379651872</v>
      </c>
      <c r="V220">
        <v>3.822091666666666</v>
      </c>
      <c r="W220">
        <v>-21.963341666666665</v>
      </c>
      <c r="X220" s="49">
        <f t="shared" si="38"/>
        <v>78.35074312639978</v>
      </c>
      <c r="Y220" s="50">
        <f t="shared" si="39"/>
        <v>94.23216666666683</v>
      </c>
      <c r="Z220" s="50">
        <f t="shared" si="40"/>
        <v>122.5501537459401</v>
      </c>
      <c r="AA220" s="54">
        <v>15.450867076851821</v>
      </c>
    </row>
    <row r="221" spans="1:27" ht="12.75">
      <c r="A221" s="2">
        <v>39783</v>
      </c>
      <c r="B221" s="17">
        <v>0.7666666666666666</v>
      </c>
      <c r="C221" s="17">
        <f t="shared" si="32"/>
        <v>0.7666666666700621</v>
      </c>
      <c r="D221" s="10">
        <v>3.7867888888888888</v>
      </c>
      <c r="E221" s="10">
        <v>-23.885547222222222</v>
      </c>
      <c r="F221" s="10">
        <v>3.7510916666666665</v>
      </c>
      <c r="G221" s="10">
        <v>-23.530866666666665</v>
      </c>
      <c r="H221" s="49">
        <f t="shared" si="33"/>
        <v>29.375976326507416</v>
      </c>
      <c r="I221" s="50">
        <f t="shared" si="34"/>
        <v>-21.280833333333433</v>
      </c>
      <c r="J221" s="50">
        <f t="shared" si="35"/>
        <v>36.27425881388398</v>
      </c>
      <c r="K221" s="54">
        <v>15.450867076851821</v>
      </c>
      <c r="L221" s="34"/>
      <c r="M221" s="26">
        <f t="shared" si="31"/>
        <v>204</v>
      </c>
      <c r="N221" s="27">
        <f t="shared" si="36"/>
        <v>-14.139512837970033</v>
      </c>
      <c r="O221" s="28">
        <f t="shared" si="37"/>
        <v>-6.295316711752568</v>
      </c>
      <c r="V221">
        <v>3.8387944444444444</v>
      </c>
      <c r="W221">
        <v>-21.963319444444444</v>
      </c>
      <c r="X221" s="49">
        <f t="shared" si="38"/>
        <v>78.76340108349112</v>
      </c>
      <c r="Y221" s="50">
        <f t="shared" si="39"/>
        <v>94.05283333333323</v>
      </c>
      <c r="Z221" s="50">
        <f t="shared" si="40"/>
        <v>122.67684707501512</v>
      </c>
      <c r="AA221" s="54">
        <v>15.450867076851821</v>
      </c>
    </row>
    <row r="222" spans="1:27" ht="12.75">
      <c r="A222" s="2">
        <v>39783</v>
      </c>
      <c r="B222" s="17">
        <v>0.7673611111111112</v>
      </c>
      <c r="C222" s="17">
        <f t="shared" si="32"/>
        <v>0.7673611111094942</v>
      </c>
      <c r="D222" s="10">
        <v>3.803444444444444</v>
      </c>
      <c r="E222" s="10">
        <v>-23.885405555555554</v>
      </c>
      <c r="F222" s="10">
        <v>3.767336111111111</v>
      </c>
      <c r="G222" s="10">
        <v>-23.527855555555554</v>
      </c>
      <c r="H222" s="49">
        <f t="shared" si="33"/>
        <v>29.714320627029476</v>
      </c>
      <c r="I222" s="50">
        <f t="shared" si="34"/>
        <v>-21.45299999999999</v>
      </c>
      <c r="J222" s="50">
        <f t="shared" si="35"/>
        <v>36.64931185337467</v>
      </c>
      <c r="K222" s="54">
        <v>15.450867076851821</v>
      </c>
      <c r="L222" s="34"/>
      <c r="M222" s="26">
        <f t="shared" si="31"/>
        <v>205</v>
      </c>
      <c r="N222" s="27">
        <f t="shared" si="36"/>
        <v>-14.027490895773616</v>
      </c>
      <c r="O222" s="28">
        <f t="shared" si="37"/>
        <v>-6.541126429398755</v>
      </c>
      <c r="V222">
        <v>3.8554944444444446</v>
      </c>
      <c r="W222">
        <v>-21.96329722222222</v>
      </c>
      <c r="X222" s="49">
        <f t="shared" si="38"/>
        <v>79.17104787074543</v>
      </c>
      <c r="Y222" s="50">
        <f t="shared" si="39"/>
        <v>93.87350000000005</v>
      </c>
      <c r="Z222" s="50">
        <f t="shared" si="40"/>
        <v>122.80182744243619</v>
      </c>
      <c r="AA222" s="54">
        <v>15.450867076851821</v>
      </c>
    </row>
    <row r="223" spans="1:27" ht="12.75">
      <c r="A223" s="2">
        <v>39783</v>
      </c>
      <c r="B223" s="17">
        <v>0.7680555555555556</v>
      </c>
      <c r="C223" s="17">
        <f t="shared" si="32"/>
        <v>0.7680555555562023</v>
      </c>
      <c r="D223" s="10">
        <v>3.820097222222222</v>
      </c>
      <c r="E223" s="10">
        <v>-23.885266666666666</v>
      </c>
      <c r="F223" s="10">
        <v>3.7835777777777775</v>
      </c>
      <c r="G223" s="10">
        <v>-23.524838888888887</v>
      </c>
      <c r="H223" s="49">
        <f t="shared" si="33"/>
        <v>30.052665023023916</v>
      </c>
      <c r="I223" s="50">
        <f t="shared" si="34"/>
        <v>-21.625666666666774</v>
      </c>
      <c r="J223" s="50">
        <f t="shared" si="35"/>
        <v>37.02475028631345</v>
      </c>
      <c r="K223" s="54">
        <v>15.450867076851821</v>
      </c>
      <c r="L223" s="34"/>
      <c r="M223" s="26">
        <f t="shared" si="31"/>
        <v>206</v>
      </c>
      <c r="N223" s="27">
        <f t="shared" si="36"/>
        <v>-13.911196043962985</v>
      </c>
      <c r="O223" s="28">
        <f t="shared" si="37"/>
        <v>-6.784943656569238</v>
      </c>
      <c r="V223">
        <v>3.8721972222222223</v>
      </c>
      <c r="W223">
        <v>-21.963272222222223</v>
      </c>
      <c r="X223" s="49">
        <f t="shared" si="38"/>
        <v>79.58366237576867</v>
      </c>
      <c r="Y223" s="50">
        <f t="shared" si="39"/>
        <v>93.69399999999985</v>
      </c>
      <c r="Z223" s="50">
        <f t="shared" si="40"/>
        <v>122.93138310919758</v>
      </c>
      <c r="AA223" s="54">
        <v>15.450867076851821</v>
      </c>
    </row>
    <row r="224" spans="1:27" ht="12.75">
      <c r="A224" s="2">
        <v>39783</v>
      </c>
      <c r="B224" s="17">
        <v>0.76875</v>
      </c>
      <c r="C224" s="17">
        <f t="shared" si="32"/>
        <v>0.7687500000029104</v>
      </c>
      <c r="D224" s="10">
        <v>3.8367500000000003</v>
      </c>
      <c r="E224" s="10">
        <v>-23.88512777777778</v>
      </c>
      <c r="F224" s="10">
        <v>3.799822222222222</v>
      </c>
      <c r="G224" s="10">
        <v>-23.52182222222222</v>
      </c>
      <c r="H224" s="49">
        <f t="shared" si="33"/>
        <v>30.388724247450284</v>
      </c>
      <c r="I224" s="50">
        <f t="shared" si="34"/>
        <v>-21.79833333333356</v>
      </c>
      <c r="J224" s="50">
        <f t="shared" si="35"/>
        <v>37.398421056225004</v>
      </c>
      <c r="K224" s="54">
        <v>15.450867076851821</v>
      </c>
      <c r="L224" s="34"/>
      <c r="M224" s="26">
        <f t="shared" si="31"/>
        <v>207</v>
      </c>
      <c r="N224" s="27">
        <f t="shared" si="36"/>
        <v>-13.790663707076584</v>
      </c>
      <c r="O224" s="28">
        <f t="shared" si="37"/>
        <v>-7.026694124174701</v>
      </c>
      <c r="V224">
        <v>3.8889</v>
      </c>
      <c r="W224">
        <v>-21.96325</v>
      </c>
      <c r="X224" s="49">
        <f t="shared" si="38"/>
        <v>79.99376019835933</v>
      </c>
      <c r="Y224" s="50">
        <f t="shared" si="39"/>
        <v>93.51433333333325</v>
      </c>
      <c r="Z224" s="50">
        <f t="shared" si="40"/>
        <v>123.06068506818244</v>
      </c>
      <c r="AA224" s="54">
        <v>15.450867076851821</v>
      </c>
    </row>
    <row r="225" spans="1:27" ht="12.75">
      <c r="A225" s="2">
        <v>39783</v>
      </c>
      <c r="B225" s="17">
        <v>0.7694444444444444</v>
      </c>
      <c r="C225" s="17">
        <f t="shared" si="32"/>
        <v>0.7694444444423425</v>
      </c>
      <c r="D225" s="10">
        <v>3.8534055555555558</v>
      </c>
      <c r="E225" s="10">
        <v>-23.884988888888888</v>
      </c>
      <c r="F225" s="10">
        <v>3.816063888888889</v>
      </c>
      <c r="G225" s="10">
        <v>-23.5188</v>
      </c>
      <c r="H225" s="49">
        <f t="shared" si="33"/>
        <v>30.72935599345295</v>
      </c>
      <c r="I225" s="50">
        <f t="shared" si="34"/>
        <v>-21.971333333333334</v>
      </c>
      <c r="J225" s="50">
        <f t="shared" si="35"/>
        <v>37.776087783369086</v>
      </c>
      <c r="K225" s="54">
        <v>15.450867076851821</v>
      </c>
      <c r="L225" s="34"/>
      <c r="M225" s="26">
        <f t="shared" si="31"/>
        <v>208</v>
      </c>
      <c r="N225" s="27">
        <f t="shared" si="36"/>
        <v>-13.665930600431848</v>
      </c>
      <c r="O225" s="28">
        <f t="shared" si="37"/>
        <v>-7.26630419268083</v>
      </c>
      <c r="V225">
        <v>3.9056027777777778</v>
      </c>
      <c r="W225">
        <v>-21.963227777777778</v>
      </c>
      <c r="X225" s="49">
        <f t="shared" si="38"/>
        <v>80.40633080698309</v>
      </c>
      <c r="Y225" s="50">
        <f t="shared" si="39"/>
        <v>93.33433333333325</v>
      </c>
      <c r="Z225" s="50">
        <f t="shared" si="40"/>
        <v>123.19283994055726</v>
      </c>
      <c r="AA225" s="54">
        <v>15.450867076851821</v>
      </c>
    </row>
    <row r="226" spans="1:27" ht="12.75">
      <c r="A226" s="2">
        <v>39783</v>
      </c>
      <c r="B226" s="17">
        <v>0.7701388888888889</v>
      </c>
      <c r="C226" s="17">
        <f t="shared" si="32"/>
        <v>0.7701388888890506</v>
      </c>
      <c r="D226" s="10">
        <v>3.870058333333333</v>
      </c>
      <c r="E226" s="10">
        <v>-23.88485</v>
      </c>
      <c r="F226" s="10">
        <v>3.8323027777777776</v>
      </c>
      <c r="G226" s="10">
        <v>-23.515775</v>
      </c>
      <c r="H226" s="49">
        <f t="shared" si="33"/>
        <v>31.06998847050018</v>
      </c>
      <c r="I226" s="50">
        <f t="shared" si="34"/>
        <v>-22.144499999999923</v>
      </c>
      <c r="J226" s="50">
        <f t="shared" si="35"/>
        <v>38.15393903395835</v>
      </c>
      <c r="K226" s="54">
        <v>15.450867076851821</v>
      </c>
      <c r="L226" s="34"/>
      <c r="M226" s="26">
        <f t="shared" si="31"/>
        <v>209</v>
      </c>
      <c r="N226" s="27">
        <f t="shared" si="36"/>
        <v>-13.53703471894138</v>
      </c>
      <c r="O226" s="28">
        <f t="shared" si="37"/>
        <v>-7.503700874539594</v>
      </c>
      <c r="V226">
        <v>3.9223055555555555</v>
      </c>
      <c r="W226">
        <v>-21.963205555555554</v>
      </c>
      <c r="X226" s="49">
        <f t="shared" si="38"/>
        <v>80.82137396806073</v>
      </c>
      <c r="Y226" s="50">
        <f t="shared" si="39"/>
        <v>93.15416666666685</v>
      </c>
      <c r="Z226" s="50">
        <f t="shared" si="40"/>
        <v>123.32799056761716</v>
      </c>
      <c r="AA226" s="54">
        <v>15.450867076851821</v>
      </c>
    </row>
    <row r="227" spans="1:27" ht="12.75">
      <c r="A227" s="2">
        <v>39783</v>
      </c>
      <c r="B227" s="17">
        <v>0.7708333333333334</v>
      </c>
      <c r="C227" s="17">
        <f t="shared" si="32"/>
        <v>0.7708333333357587</v>
      </c>
      <c r="D227" s="10">
        <v>3.886713888888889</v>
      </c>
      <c r="E227" s="10">
        <v>-23.884708333333332</v>
      </c>
      <c r="F227" s="10">
        <v>3.8485444444444448</v>
      </c>
      <c r="G227" s="10">
        <v>-23.51275</v>
      </c>
      <c r="H227" s="49">
        <f t="shared" si="33"/>
        <v>31.41062235292518</v>
      </c>
      <c r="I227" s="50">
        <f t="shared" si="34"/>
        <v>-22.31749999999991</v>
      </c>
      <c r="J227" s="50">
        <f t="shared" si="35"/>
        <v>38.53177912902646</v>
      </c>
      <c r="K227" s="54">
        <v>15.444890032703428</v>
      </c>
      <c r="L227" s="34"/>
      <c r="M227" s="26">
        <f t="shared" si="31"/>
        <v>210</v>
      </c>
      <c r="N227" s="27">
        <f t="shared" si="36"/>
        <v>-13.404015325539318</v>
      </c>
      <c r="O227" s="28">
        <f t="shared" si="37"/>
        <v>-7.7388118564219965</v>
      </c>
      <c r="V227">
        <v>3.9390083333333337</v>
      </c>
      <c r="W227">
        <v>-21.963183333333333</v>
      </c>
      <c r="X227" s="49">
        <f t="shared" si="38"/>
        <v>81.2339001922319</v>
      </c>
      <c r="Y227" s="50">
        <f t="shared" si="39"/>
        <v>92.97400000000003</v>
      </c>
      <c r="Z227" s="50">
        <f t="shared" si="40"/>
        <v>123.46299533237277</v>
      </c>
      <c r="AA227" s="54">
        <v>15.444890032703428</v>
      </c>
    </row>
    <row r="228" spans="1:27" ht="12.75">
      <c r="A228" s="2">
        <v>39783</v>
      </c>
      <c r="B228" s="17">
        <v>0.7715277777777777</v>
      </c>
      <c r="C228" s="17">
        <f t="shared" si="32"/>
        <v>0.7715277777751908</v>
      </c>
      <c r="D228" s="10">
        <v>3.9033666666666664</v>
      </c>
      <c r="E228" s="10">
        <v>-23.884569444444445</v>
      </c>
      <c r="F228" s="10">
        <v>3.8647833333333335</v>
      </c>
      <c r="G228" s="10">
        <v>-23.509719444444446</v>
      </c>
      <c r="H228" s="49">
        <f t="shared" si="33"/>
        <v>31.751256299351976</v>
      </c>
      <c r="I228" s="50">
        <f t="shared" si="34"/>
        <v>-22.490999999999914</v>
      </c>
      <c r="J228" s="50">
        <f t="shared" si="35"/>
        <v>38.90999045986949</v>
      </c>
      <c r="K228" s="54">
        <v>15.444890032703428</v>
      </c>
      <c r="L228" s="34"/>
      <c r="M228" s="26">
        <f t="shared" si="31"/>
        <v>211</v>
      </c>
      <c r="N228" s="27">
        <f t="shared" si="36"/>
        <v>-13.266912939221488</v>
      </c>
      <c r="O228" s="28">
        <f t="shared" si="37"/>
        <v>-7.971565521245373</v>
      </c>
      <c r="V228">
        <v>3.9557111111111114</v>
      </c>
      <c r="W228">
        <v>-21.96316111111111</v>
      </c>
      <c r="X228" s="49">
        <f t="shared" si="38"/>
        <v>81.64889867909461</v>
      </c>
      <c r="Y228" s="50">
        <f t="shared" si="39"/>
        <v>92.79350000000022</v>
      </c>
      <c r="Z228" s="50">
        <f t="shared" si="40"/>
        <v>123.60087498783777</v>
      </c>
      <c r="AA228" s="54">
        <v>15.444890032703428</v>
      </c>
    </row>
    <row r="229" spans="1:27" ht="12.75">
      <c r="A229" s="2">
        <v>39783</v>
      </c>
      <c r="B229" s="17">
        <v>0.7722222222222223</v>
      </c>
      <c r="C229" s="17">
        <f t="shared" si="32"/>
        <v>0.7722222222218988</v>
      </c>
      <c r="D229" s="10">
        <v>3.920022222222222</v>
      </c>
      <c r="E229" s="10">
        <v>-23.884430555555554</v>
      </c>
      <c r="F229" s="10">
        <v>3.881022222222222</v>
      </c>
      <c r="G229" s="10">
        <v>-23.50668888888889</v>
      </c>
      <c r="H229" s="49">
        <f t="shared" si="33"/>
        <v>32.09417688684012</v>
      </c>
      <c r="I229" s="50">
        <f t="shared" si="34"/>
        <v>-22.66449999999992</v>
      </c>
      <c r="J229" s="50">
        <f t="shared" si="35"/>
        <v>39.29014826001269</v>
      </c>
      <c r="K229" s="54">
        <v>15.444890032703428</v>
      </c>
      <c r="L229" s="34"/>
      <c r="M229" s="26">
        <f t="shared" si="31"/>
        <v>212</v>
      </c>
      <c r="N229" s="27">
        <f t="shared" si="36"/>
        <v>-13.125769322702899</v>
      </c>
      <c r="O229" s="28">
        <f t="shared" si="37"/>
        <v>-8.20189096998869</v>
      </c>
      <c r="V229">
        <v>3.972411111111111</v>
      </c>
      <c r="W229">
        <v>-21.96313888888889</v>
      </c>
      <c r="X229" s="49">
        <f t="shared" si="38"/>
        <v>82.0613803891801</v>
      </c>
      <c r="Y229" s="50">
        <f t="shared" si="39"/>
        <v>92.61299999999999</v>
      </c>
      <c r="Z229" s="50">
        <f t="shared" si="40"/>
        <v>123.73858703079533</v>
      </c>
      <c r="AA229" s="54">
        <v>15.444890032703428</v>
      </c>
    </row>
    <row r="230" spans="1:27" ht="12.75">
      <c r="A230" s="2">
        <v>39783</v>
      </c>
      <c r="B230" s="17">
        <v>0.7729166666666667</v>
      </c>
      <c r="C230" s="17">
        <f t="shared" si="32"/>
        <v>0.7729166666686069</v>
      </c>
      <c r="D230" s="10">
        <v>3.936675</v>
      </c>
      <c r="E230" s="10">
        <v>-23.884291666666666</v>
      </c>
      <c r="F230" s="10">
        <v>3.8972583333333333</v>
      </c>
      <c r="G230" s="10">
        <v>-23.503652777777777</v>
      </c>
      <c r="H230" s="49">
        <f t="shared" si="33"/>
        <v>32.43709821025653</v>
      </c>
      <c r="I230" s="50">
        <f t="shared" si="34"/>
        <v>-22.83833333333334</v>
      </c>
      <c r="J230" s="50">
        <f t="shared" si="35"/>
        <v>39.670578641434915</v>
      </c>
      <c r="K230" s="54">
        <v>15.444890032703428</v>
      </c>
      <c r="L230" s="34"/>
      <c r="M230" s="26">
        <f t="shared" si="31"/>
        <v>213</v>
      </c>
      <c r="N230" s="27">
        <f t="shared" si="36"/>
        <v>-12.980627469696431</v>
      </c>
      <c r="O230" s="28">
        <f t="shared" si="37"/>
        <v>-8.429718043289052</v>
      </c>
      <c r="V230">
        <v>3.989113888888889</v>
      </c>
      <c r="W230">
        <v>-21.963113888888888</v>
      </c>
      <c r="X230" s="49">
        <f t="shared" si="38"/>
        <v>82.478828295288</v>
      </c>
      <c r="Y230" s="50">
        <f t="shared" si="39"/>
        <v>92.43233333333336</v>
      </c>
      <c r="Z230" s="50">
        <f t="shared" si="40"/>
        <v>123.88096448772124</v>
      </c>
      <c r="AA230" s="54">
        <v>15.444890032703428</v>
      </c>
    </row>
    <row r="231" spans="1:27" ht="12.75">
      <c r="A231" s="2">
        <v>39783</v>
      </c>
      <c r="B231" s="17">
        <v>0.7736111111111111</v>
      </c>
      <c r="C231" s="17">
        <f t="shared" si="32"/>
        <v>0.773611111108039</v>
      </c>
      <c r="D231" s="10">
        <v>3.953327777777778</v>
      </c>
      <c r="E231" s="10">
        <v>-23.88415277777778</v>
      </c>
      <c r="F231" s="10">
        <v>3.913497222222222</v>
      </c>
      <c r="G231" s="10">
        <v>-23.500616666666666</v>
      </c>
      <c r="H231" s="49">
        <f t="shared" si="33"/>
        <v>32.777734354652516</v>
      </c>
      <c r="I231" s="50">
        <f t="shared" si="34"/>
        <v>-23.012166666666758</v>
      </c>
      <c r="J231" s="50">
        <f t="shared" si="35"/>
        <v>40.049215774077474</v>
      </c>
      <c r="K231" s="54">
        <v>15.444890032703428</v>
      </c>
      <c r="L231" s="34"/>
      <c r="M231" s="26">
        <f t="shared" si="31"/>
        <v>214</v>
      </c>
      <c r="N231" s="27">
        <f t="shared" si="36"/>
        <v>-12.831531591816535</v>
      </c>
      <c r="O231" s="28">
        <f t="shared" si="37"/>
        <v>-8.65497734281291</v>
      </c>
      <c r="V231">
        <v>4.005816666666667</v>
      </c>
      <c r="W231">
        <v>-21.963091666666667</v>
      </c>
      <c r="X231" s="49">
        <f t="shared" si="38"/>
        <v>82.89375895421642</v>
      </c>
      <c r="Y231" s="50">
        <f t="shared" si="39"/>
        <v>92.25149999999992</v>
      </c>
      <c r="Z231" s="50">
        <f t="shared" si="40"/>
        <v>124.02304030223465</v>
      </c>
      <c r="AA231" s="54">
        <v>15.444890032703428</v>
      </c>
    </row>
    <row r="232" spans="1:27" ht="12.75">
      <c r="A232" s="2">
        <v>39783</v>
      </c>
      <c r="B232" s="17">
        <v>0.7743055555555555</v>
      </c>
      <c r="C232" s="17">
        <f t="shared" si="32"/>
        <v>0.7743055555547471</v>
      </c>
      <c r="D232" s="10">
        <v>3.9699833333333334</v>
      </c>
      <c r="E232" s="10">
        <v>-23.884013888888887</v>
      </c>
      <c r="F232" s="10">
        <v>3.929733333333333</v>
      </c>
      <c r="G232" s="10">
        <v>-23.497577777777778</v>
      </c>
      <c r="H232" s="49">
        <f t="shared" si="33"/>
        <v>33.122943064848165</v>
      </c>
      <c r="I232" s="50">
        <f t="shared" si="34"/>
        <v>-23.186166666666566</v>
      </c>
      <c r="J232" s="50">
        <f t="shared" si="35"/>
        <v>40.431765753818034</v>
      </c>
      <c r="K232" s="54">
        <v>15.444890032703428</v>
      </c>
      <c r="L232" s="34"/>
      <c r="M232" s="26">
        <f t="shared" si="31"/>
        <v>215</v>
      </c>
      <c r="N232" s="27">
        <f t="shared" si="36"/>
        <v>-12.678527105111929</v>
      </c>
      <c r="O232" s="28">
        <f t="shared" si="37"/>
        <v>-8.877600252395503</v>
      </c>
      <c r="V232">
        <v>4.022519444444445</v>
      </c>
      <c r="W232">
        <v>-21.963069444444443</v>
      </c>
      <c r="X232" s="49">
        <f t="shared" si="38"/>
        <v>83.3111612020767</v>
      </c>
      <c r="Y232" s="50">
        <f t="shared" si="39"/>
        <v>92.0705000000001</v>
      </c>
      <c r="Z232" s="50">
        <f t="shared" si="40"/>
        <v>124.16813822832502</v>
      </c>
      <c r="AA232" s="54">
        <v>15.444890032703428</v>
      </c>
    </row>
    <row r="233" spans="1:27" ht="12.75">
      <c r="A233" s="2">
        <v>39783</v>
      </c>
      <c r="B233" s="17">
        <v>0.775</v>
      </c>
      <c r="C233" s="17">
        <f t="shared" si="32"/>
        <v>0.7750000000014552</v>
      </c>
      <c r="D233" s="10">
        <v>3.9866361111111113</v>
      </c>
      <c r="E233" s="10">
        <v>-23.883872222222223</v>
      </c>
      <c r="F233" s="10">
        <v>3.9459694444444446</v>
      </c>
      <c r="G233" s="10">
        <v>-23.494533333333333</v>
      </c>
      <c r="H233" s="49">
        <f t="shared" si="33"/>
        <v>33.4658673144452</v>
      </c>
      <c r="I233" s="50">
        <f t="shared" si="34"/>
        <v>-23.3603333333334</v>
      </c>
      <c r="J233" s="50">
        <f t="shared" si="35"/>
        <v>40.812613841219466</v>
      </c>
      <c r="K233" s="54">
        <v>15.444890032703428</v>
      </c>
      <c r="L233" s="34"/>
      <c r="M233" s="26">
        <f t="shared" si="31"/>
        <v>216</v>
      </c>
      <c r="N233" s="27">
        <f t="shared" si="36"/>
        <v>-12.521660616231461</v>
      </c>
      <c r="O233" s="28">
        <f t="shared" si="37"/>
        <v>-9.097518958941967</v>
      </c>
      <c r="V233">
        <v>4.0392222222222225</v>
      </c>
      <c r="W233">
        <v>-21.963047222222222</v>
      </c>
      <c r="X233" s="49">
        <f t="shared" si="38"/>
        <v>83.72854044682337</v>
      </c>
      <c r="Y233" s="50">
        <f t="shared" si="39"/>
        <v>91.88916666666664</v>
      </c>
      <c r="Z233" s="50">
        <f t="shared" si="40"/>
        <v>124.31446993833734</v>
      </c>
      <c r="AA233" s="54">
        <v>15.444890032703428</v>
      </c>
    </row>
    <row r="234" spans="1:27" ht="12.75">
      <c r="A234" s="2">
        <v>39783</v>
      </c>
      <c r="B234" s="17">
        <v>0.7756944444444445</v>
      </c>
      <c r="C234" s="17">
        <f t="shared" si="32"/>
        <v>0.7756944444408873</v>
      </c>
      <c r="D234" s="10">
        <v>4.003291666666667</v>
      </c>
      <c r="E234" s="10">
        <v>-23.883733333333332</v>
      </c>
      <c r="F234" s="10">
        <v>3.9622027777777777</v>
      </c>
      <c r="G234" s="10">
        <v>-23.491488888888888</v>
      </c>
      <c r="H234" s="49">
        <f t="shared" si="33"/>
        <v>33.81336343357385</v>
      </c>
      <c r="I234" s="50">
        <f t="shared" si="34"/>
        <v>-23.534666666666624</v>
      </c>
      <c r="J234" s="50">
        <f t="shared" si="35"/>
        <v>41.197379550185694</v>
      </c>
      <c r="K234" s="54">
        <v>15.444890032703428</v>
      </c>
      <c r="L234" s="34"/>
      <c r="M234" s="26">
        <f t="shared" si="31"/>
        <v>217</v>
      </c>
      <c r="N234" s="27">
        <f t="shared" si="36"/>
        <v>-12.360979908227234</v>
      </c>
      <c r="O234" s="28">
        <f t="shared" si="37"/>
        <v>-9.314666473083898</v>
      </c>
      <c r="V234">
        <v>4.055925</v>
      </c>
      <c r="W234">
        <v>-21.963025</v>
      </c>
      <c r="X234" s="49">
        <f t="shared" si="38"/>
        <v>84.14839089483766</v>
      </c>
      <c r="Y234" s="50">
        <f t="shared" si="39"/>
        <v>91.7078333333334</v>
      </c>
      <c r="Z234" s="50">
        <f t="shared" si="40"/>
        <v>124.46396420203261</v>
      </c>
      <c r="AA234" s="54">
        <v>15.444890032703428</v>
      </c>
    </row>
    <row r="235" spans="1:27" ht="12.75">
      <c r="A235" s="2">
        <v>39783</v>
      </c>
      <c r="B235" s="17">
        <v>0.7763888888888889</v>
      </c>
      <c r="C235" s="17">
        <f t="shared" si="32"/>
        <v>0.7763888888875954</v>
      </c>
      <c r="D235" s="10">
        <v>4.0199444444444445</v>
      </c>
      <c r="E235" s="10">
        <v>-23.883594444444444</v>
      </c>
      <c r="F235" s="10">
        <v>3.978438888888889</v>
      </c>
      <c r="G235" s="10">
        <v>-23.488441666666667</v>
      </c>
      <c r="H235" s="49">
        <f t="shared" si="33"/>
        <v>34.156288448802975</v>
      </c>
      <c r="I235" s="50">
        <f t="shared" si="34"/>
        <v>-23.70916666666666</v>
      </c>
      <c r="J235" s="50">
        <f t="shared" si="35"/>
        <v>41.57855967473632</v>
      </c>
      <c r="K235" s="54">
        <v>15.444890032703428</v>
      </c>
      <c r="L235" s="34"/>
      <c r="M235" s="26">
        <f t="shared" si="31"/>
        <v>218</v>
      </c>
      <c r="N235" s="27">
        <f t="shared" si="36"/>
        <v>-12.196533925999463</v>
      </c>
      <c r="O235" s="28">
        <f t="shared" si="37"/>
        <v>-9.528976649584921</v>
      </c>
      <c r="V235">
        <v>4.072627777777778</v>
      </c>
      <c r="W235">
        <v>-21.963002777777778</v>
      </c>
      <c r="X235" s="49">
        <f t="shared" si="38"/>
        <v>84.56572378445128</v>
      </c>
      <c r="Y235" s="50">
        <f t="shared" si="39"/>
        <v>91.52633333333334</v>
      </c>
      <c r="Z235" s="50">
        <f t="shared" si="40"/>
        <v>124.61312664656381</v>
      </c>
      <c r="AA235" s="54">
        <v>15.444890032703428</v>
      </c>
    </row>
    <row r="236" spans="1:27" ht="12.75">
      <c r="A236" s="2">
        <v>39783</v>
      </c>
      <c r="B236" s="17">
        <v>0.7770833333333332</v>
      </c>
      <c r="C236" s="17">
        <f t="shared" si="32"/>
        <v>0.7770833333343035</v>
      </c>
      <c r="D236" s="10">
        <v>4.0366</v>
      </c>
      <c r="E236" s="10">
        <v>-23.883455555555557</v>
      </c>
      <c r="F236" s="10">
        <v>3.9946722222222224</v>
      </c>
      <c r="G236" s="10">
        <v>-23.48539166666667</v>
      </c>
      <c r="H236" s="49">
        <f t="shared" si="33"/>
        <v>34.50378605444224</v>
      </c>
      <c r="I236" s="50">
        <f t="shared" si="34"/>
        <v>-23.8838333333333</v>
      </c>
      <c r="J236" s="50">
        <f t="shared" si="35"/>
        <v>41.963659835447686</v>
      </c>
      <c r="K236" s="54">
        <v>15.444890032703428</v>
      </c>
      <c r="L236" s="34"/>
      <c r="M236" s="26">
        <f t="shared" si="31"/>
        <v>219</v>
      </c>
      <c r="N236" s="27">
        <f t="shared" si="36"/>
        <v>-12.028372761387352</v>
      </c>
      <c r="O236" s="28">
        <f t="shared" si="37"/>
        <v>-9.74038420748922</v>
      </c>
      <c r="V236">
        <v>4.089327777777777</v>
      </c>
      <c r="W236">
        <v>-21.962977777777777</v>
      </c>
      <c r="X236" s="49">
        <f t="shared" si="38"/>
        <v>84.98303365606458</v>
      </c>
      <c r="Y236" s="50">
        <f t="shared" si="39"/>
        <v>91.3448333333335</v>
      </c>
      <c r="Z236" s="50">
        <f t="shared" si="40"/>
        <v>124.7637550977137</v>
      </c>
      <c r="AA236" s="54">
        <v>15.444890032703428</v>
      </c>
    </row>
    <row r="237" spans="1:27" ht="12.75">
      <c r="A237" s="2">
        <v>39783</v>
      </c>
      <c r="B237" s="17">
        <v>0.7777777777777778</v>
      </c>
      <c r="C237" s="17">
        <f t="shared" si="32"/>
        <v>0.7777777777810115</v>
      </c>
      <c r="D237" s="10">
        <v>4.053252777777778</v>
      </c>
      <c r="E237" s="10">
        <v>-23.88331388888889</v>
      </c>
      <c r="F237" s="10">
        <v>4.0109055555555555</v>
      </c>
      <c r="G237" s="10">
        <v>-23.482338888888886</v>
      </c>
      <c r="H237" s="49">
        <f t="shared" si="33"/>
        <v>34.84899922417575</v>
      </c>
      <c r="I237" s="50">
        <f t="shared" si="34"/>
        <v>-24.05850000000015</v>
      </c>
      <c r="J237" s="50">
        <f t="shared" si="35"/>
        <v>42.346949939477454</v>
      </c>
      <c r="K237" s="54">
        <v>15.444890032703428</v>
      </c>
      <c r="L237" s="34"/>
      <c r="M237" s="26">
        <f t="shared" si="31"/>
        <v>220</v>
      </c>
      <c r="N237" s="27">
        <f t="shared" si="36"/>
        <v>-11.856547637910662</v>
      </c>
      <c r="O237" s="28">
        <f t="shared" si="37"/>
        <v>-9.948824750006686</v>
      </c>
      <c r="V237">
        <v>4.106030555555555</v>
      </c>
      <c r="W237">
        <v>-21.962955555555556</v>
      </c>
      <c r="X237" s="49">
        <f t="shared" si="38"/>
        <v>85.40281400323035</v>
      </c>
      <c r="Y237" s="50">
        <f t="shared" si="39"/>
        <v>91.16299999999981</v>
      </c>
      <c r="Z237" s="50">
        <f t="shared" si="40"/>
        <v>124.9173054811475</v>
      </c>
      <c r="AA237" s="54">
        <v>15.444890032703428</v>
      </c>
    </row>
    <row r="238" spans="1:27" ht="12.75">
      <c r="A238" s="2">
        <v>39783</v>
      </c>
      <c r="B238" s="17">
        <v>0.7784722222222222</v>
      </c>
      <c r="C238" s="17">
        <f t="shared" si="32"/>
        <v>0.7784722222204437</v>
      </c>
      <c r="D238" s="10">
        <v>4.069905555555556</v>
      </c>
      <c r="E238" s="10">
        <v>-23.883175</v>
      </c>
      <c r="F238" s="10">
        <v>4.027136111111111</v>
      </c>
      <c r="G238" s="10">
        <v>-23.47928333333333</v>
      </c>
      <c r="H238" s="49">
        <f t="shared" si="33"/>
        <v>35.196498326210424</v>
      </c>
      <c r="I238" s="50">
        <f t="shared" si="34"/>
        <v>-24.233500000000205</v>
      </c>
      <c r="J238" s="50">
        <f t="shared" si="35"/>
        <v>42.732376679479735</v>
      </c>
      <c r="K238" s="54">
        <v>15.444890032703428</v>
      </c>
      <c r="L238" s="34"/>
      <c r="M238" s="26">
        <f t="shared" si="31"/>
        <v>221</v>
      </c>
      <c r="N238" s="27">
        <f t="shared" si="36"/>
        <v>-11.681110895166512</v>
      </c>
      <c r="O238" s="28">
        <f t="shared" si="37"/>
        <v>-10.154234784128874</v>
      </c>
      <c r="V238">
        <v>4.122733333333333</v>
      </c>
      <c r="W238">
        <v>-21.962933333333332</v>
      </c>
      <c r="X238" s="49">
        <f t="shared" si="38"/>
        <v>85.82506486919368</v>
      </c>
      <c r="Y238" s="50">
        <f t="shared" si="39"/>
        <v>90.98099999999995</v>
      </c>
      <c r="Z238" s="50">
        <f t="shared" si="40"/>
        <v>125.07391462971523</v>
      </c>
      <c r="AA238" s="54">
        <v>15.444890032703428</v>
      </c>
    </row>
    <row r="239" spans="1:27" ht="12.75">
      <c r="A239" s="2">
        <v>39783</v>
      </c>
      <c r="B239" s="17">
        <v>0.7791666666666667</v>
      </c>
      <c r="C239" s="17">
        <f t="shared" si="32"/>
        <v>0.7791666666671517</v>
      </c>
      <c r="D239" s="10">
        <v>4.086561111111111</v>
      </c>
      <c r="E239" s="10">
        <v>-23.88303611111111</v>
      </c>
      <c r="F239" s="10">
        <v>4.043369444444444</v>
      </c>
      <c r="G239" s="10">
        <v>-23.476227777777776</v>
      </c>
      <c r="H239" s="49">
        <f t="shared" si="33"/>
        <v>35.543998173932735</v>
      </c>
      <c r="I239" s="50">
        <f t="shared" si="34"/>
        <v>-24.408500000000046</v>
      </c>
      <c r="J239" s="50">
        <f t="shared" si="35"/>
        <v>43.117869595314374</v>
      </c>
      <c r="K239" s="54">
        <v>15.444890032703428</v>
      </c>
      <c r="L239" s="34"/>
      <c r="M239" s="26">
        <f t="shared" si="31"/>
        <v>222</v>
      </c>
      <c r="N239" s="27">
        <f t="shared" si="36"/>
        <v>-11.502115972886225</v>
      </c>
      <c r="O239" s="28">
        <f t="shared" si="37"/>
        <v>-10.356551739969541</v>
      </c>
      <c r="V239">
        <v>4.139436111111111</v>
      </c>
      <c r="W239">
        <v>-21.96291111111111</v>
      </c>
      <c r="X239" s="49">
        <f t="shared" si="38"/>
        <v>86.24479786500893</v>
      </c>
      <c r="Y239" s="50">
        <f t="shared" si="39"/>
        <v>90.79899999999988</v>
      </c>
      <c r="Z239" s="50">
        <f t="shared" si="40"/>
        <v>125.23028211968632</v>
      </c>
      <c r="AA239" s="54">
        <v>15.444890032703428</v>
      </c>
    </row>
    <row r="240" spans="1:27" ht="12.75">
      <c r="A240" s="2">
        <v>39783</v>
      </c>
      <c r="B240" s="17">
        <v>0.779861111111111</v>
      </c>
      <c r="C240" s="17">
        <f t="shared" si="32"/>
        <v>0.7798611111138598</v>
      </c>
      <c r="D240" s="10">
        <v>4.103213888888889</v>
      </c>
      <c r="E240" s="10">
        <v>-23.882897222222223</v>
      </c>
      <c r="F240" s="10">
        <v>4.0596</v>
      </c>
      <c r="G240" s="10">
        <v>-23.473166666666664</v>
      </c>
      <c r="H240" s="49">
        <f t="shared" si="33"/>
        <v>35.89149876733658</v>
      </c>
      <c r="I240" s="50">
        <f t="shared" si="34"/>
        <v>-24.583833333333516</v>
      </c>
      <c r="J240" s="50">
        <f t="shared" si="35"/>
        <v>43.50361531099276</v>
      </c>
      <c r="K240" s="54">
        <v>15.444890032703428</v>
      </c>
      <c r="L240" s="34"/>
      <c r="M240" s="26">
        <f t="shared" si="31"/>
        <v>223</v>
      </c>
      <c r="N240" s="27">
        <f t="shared" si="36"/>
        <v>-11.319617394657103</v>
      </c>
      <c r="O240" s="28">
        <f t="shared" si="37"/>
        <v>-10.555713989824039</v>
      </c>
      <c r="V240">
        <v>4.156138888888889</v>
      </c>
      <c r="W240">
        <v>-21.962888888888887</v>
      </c>
      <c r="X240" s="49">
        <f t="shared" si="38"/>
        <v>86.66700108210364</v>
      </c>
      <c r="Y240" s="50">
        <f t="shared" si="39"/>
        <v>90.6166666666666</v>
      </c>
      <c r="Z240" s="50">
        <f t="shared" si="40"/>
        <v>125.3895902949807</v>
      </c>
      <c r="AA240" s="54">
        <v>15.444890032703428</v>
      </c>
    </row>
    <row r="241" spans="1:27" ht="12.75">
      <c r="A241" s="2">
        <v>39783</v>
      </c>
      <c r="B241" s="17">
        <v>0.7805555555555556</v>
      </c>
      <c r="C241" s="17">
        <f t="shared" si="32"/>
        <v>0.7805555555532919</v>
      </c>
      <c r="D241" s="10">
        <v>4.119869444444444</v>
      </c>
      <c r="E241" s="10">
        <v>-23.882755555555555</v>
      </c>
      <c r="F241" s="10">
        <v>4.075830555555555</v>
      </c>
      <c r="G241" s="10">
        <v>-23.470102777777775</v>
      </c>
      <c r="H241" s="49">
        <f t="shared" si="33"/>
        <v>36.24128682396688</v>
      </c>
      <c r="I241" s="50">
        <f t="shared" si="34"/>
        <v>-24.759166666666772</v>
      </c>
      <c r="J241" s="50">
        <f t="shared" si="35"/>
        <v>43.8913112664092</v>
      </c>
      <c r="K241" s="54">
        <v>15.444890032703428</v>
      </c>
      <c r="L241" s="34"/>
      <c r="M241" s="26">
        <f t="shared" si="31"/>
        <v>224</v>
      </c>
      <c r="N241" s="27">
        <f t="shared" si="36"/>
        <v>-11.133670751313966</v>
      </c>
      <c r="O241" s="28">
        <f t="shared" si="37"/>
        <v>-10.751660866941743</v>
      </c>
      <c r="V241">
        <v>4.172841666666667</v>
      </c>
      <c r="W241">
        <v>-21.962866666666667</v>
      </c>
      <c r="X241" s="49">
        <f t="shared" si="38"/>
        <v>87.08918029837709</v>
      </c>
      <c r="Y241" s="50">
        <f t="shared" si="39"/>
        <v>90.43416666666651</v>
      </c>
      <c r="Z241" s="50">
        <f t="shared" si="40"/>
        <v>125.55024422810833</v>
      </c>
      <c r="AA241" s="54">
        <v>15.444890032703428</v>
      </c>
    </row>
    <row r="242" spans="1:27" ht="12.75">
      <c r="A242" s="2">
        <v>39783</v>
      </c>
      <c r="B242" s="17">
        <v>0.78125</v>
      </c>
      <c r="C242" s="17">
        <f t="shared" si="32"/>
        <v>0.78125</v>
      </c>
      <c r="D242" s="10">
        <v>4.136522222222222</v>
      </c>
      <c r="E242" s="10">
        <v>-23.882616666666667</v>
      </c>
      <c r="F242" s="10">
        <v>4.092058333333333</v>
      </c>
      <c r="G242" s="10">
        <v>-23.467038888888887</v>
      </c>
      <c r="H242" s="49">
        <f t="shared" si="33"/>
        <v>36.59107486070242</v>
      </c>
      <c r="I242" s="50">
        <f t="shared" si="34"/>
        <v>-24.934666666666843</v>
      </c>
      <c r="J242" s="50">
        <f t="shared" si="35"/>
        <v>44.27916396274116</v>
      </c>
      <c r="K242" s="54">
        <v>15.444890032703428</v>
      </c>
      <c r="L242" s="34"/>
      <c r="M242" s="26">
        <f t="shared" si="31"/>
        <v>225</v>
      </c>
      <c r="N242" s="27">
        <f t="shared" si="36"/>
        <v>-10.944332684005696</v>
      </c>
      <c r="O242" s="28">
        <f t="shared" si="37"/>
        <v>-10.944332684005694</v>
      </c>
      <c r="V242">
        <v>4.1895444444444445</v>
      </c>
      <c r="W242">
        <v>-21.962841666666666</v>
      </c>
      <c r="X242" s="49">
        <f t="shared" si="38"/>
        <v>87.51382934215016</v>
      </c>
      <c r="Y242" s="50">
        <f t="shared" si="39"/>
        <v>90.25183333333324</v>
      </c>
      <c r="Z242" s="50">
        <f t="shared" si="40"/>
        <v>125.71421457478364</v>
      </c>
      <c r="AA242" s="54">
        <v>15.444890032703428</v>
      </c>
    </row>
    <row r="243" spans="1:27" ht="12.75">
      <c r="A243" s="2">
        <v>39783</v>
      </c>
      <c r="B243" s="17">
        <v>0.7819444444444444</v>
      </c>
      <c r="C243" s="17">
        <f t="shared" si="32"/>
        <v>0.7819444444467081</v>
      </c>
      <c r="D243" s="10">
        <v>4.153175</v>
      </c>
      <c r="E243" s="10">
        <v>-23.88247777777778</v>
      </c>
      <c r="F243" s="10">
        <v>4.108288888888889</v>
      </c>
      <c r="G243" s="10">
        <v>-23.46397222222222</v>
      </c>
      <c r="H243" s="49">
        <f t="shared" si="33"/>
        <v>36.93857770347558</v>
      </c>
      <c r="I243" s="50">
        <f t="shared" si="34"/>
        <v>-25.110333333333514</v>
      </c>
      <c r="J243" s="50">
        <f t="shared" si="35"/>
        <v>44.66528140364531</v>
      </c>
      <c r="K243" s="54">
        <v>15.444890032703428</v>
      </c>
      <c r="L243" s="34"/>
      <c r="M243" s="26">
        <f t="shared" si="31"/>
        <v>226</v>
      </c>
      <c r="N243" s="27">
        <f t="shared" si="36"/>
        <v>-10.75166086694174</v>
      </c>
      <c r="O243" s="28">
        <f t="shared" si="37"/>
        <v>-11.133670751313968</v>
      </c>
      <c r="V243">
        <v>4.206244444444445</v>
      </c>
      <c r="W243">
        <v>-21.962819444444445</v>
      </c>
      <c r="X243" s="49">
        <f t="shared" si="38"/>
        <v>87.93346662700885</v>
      </c>
      <c r="Y243" s="50">
        <f t="shared" si="39"/>
        <v>90.06916666666655</v>
      </c>
      <c r="Z243" s="50">
        <f t="shared" si="40"/>
        <v>125.87592834641195</v>
      </c>
      <c r="AA243" s="54">
        <v>15.444890032703428</v>
      </c>
    </row>
    <row r="244" spans="1:27" ht="12.75">
      <c r="A244" s="2">
        <v>39783</v>
      </c>
      <c r="B244" s="17">
        <v>0.782638888888889</v>
      </c>
      <c r="C244" s="17">
        <f t="shared" si="32"/>
        <v>0.7826388888861402</v>
      </c>
      <c r="D244" s="10">
        <v>4.1698305555555555</v>
      </c>
      <c r="E244" s="10">
        <v>-23.88233888888889</v>
      </c>
      <c r="F244" s="10">
        <v>4.124516666666667</v>
      </c>
      <c r="G244" s="10">
        <v>-23.460902777777775</v>
      </c>
      <c r="H244" s="49">
        <f t="shared" si="33"/>
        <v>37.290653185877716</v>
      </c>
      <c r="I244" s="50">
        <f t="shared" si="34"/>
        <v>-25.286166666666787</v>
      </c>
      <c r="J244" s="50">
        <f t="shared" si="35"/>
        <v>45.05533308859077</v>
      </c>
      <c r="K244" s="54">
        <v>15.444890032703428</v>
      </c>
      <c r="L244" s="34"/>
      <c r="M244" s="26">
        <f t="shared" si="31"/>
        <v>227</v>
      </c>
      <c r="N244" s="27">
        <f t="shared" si="36"/>
        <v>-10.555713989824042</v>
      </c>
      <c r="O244" s="28">
        <f t="shared" si="37"/>
        <v>-11.3196173946571</v>
      </c>
      <c r="V244">
        <v>4.222947222222222</v>
      </c>
      <c r="W244">
        <v>-21.96279722222222</v>
      </c>
      <c r="X244" s="49">
        <f t="shared" si="38"/>
        <v>88.35806706617112</v>
      </c>
      <c r="Y244" s="50">
        <f t="shared" si="39"/>
        <v>89.88633333333325</v>
      </c>
      <c r="Z244" s="50">
        <f t="shared" si="40"/>
        <v>126.04245687775644</v>
      </c>
      <c r="AA244" s="54">
        <v>15.444890032703428</v>
      </c>
    </row>
    <row r="245" spans="1:27" ht="12.75">
      <c r="A245" s="2">
        <v>39783</v>
      </c>
      <c r="B245" s="17">
        <v>0.7833333333333333</v>
      </c>
      <c r="C245" s="17">
        <f t="shared" si="32"/>
        <v>0.7833333333328483</v>
      </c>
      <c r="D245" s="10">
        <v>4.186483333333333</v>
      </c>
      <c r="E245" s="10">
        <v>-23.882197222222224</v>
      </c>
      <c r="F245" s="10">
        <v>4.140744444444445</v>
      </c>
      <c r="G245" s="10">
        <v>-23.457830555555553</v>
      </c>
      <c r="H245" s="49">
        <f t="shared" si="33"/>
        <v>37.64044428229366</v>
      </c>
      <c r="I245" s="50">
        <f t="shared" si="34"/>
        <v>-25.462000000000273</v>
      </c>
      <c r="J245" s="50">
        <f t="shared" si="35"/>
        <v>45.443552785499364</v>
      </c>
      <c r="K245" s="54">
        <v>15.444890032703428</v>
      </c>
      <c r="L245" s="34"/>
      <c r="M245" s="26">
        <f aca="true" t="shared" si="41" ref="M245:M308">M244+1</f>
        <v>228</v>
      </c>
      <c r="N245" s="27">
        <f t="shared" si="36"/>
        <v>-10.35655173996954</v>
      </c>
      <c r="O245" s="28">
        <f t="shared" si="37"/>
        <v>-11.502115972886227</v>
      </c>
      <c r="V245">
        <v>4.23965</v>
      </c>
      <c r="W245">
        <v>-21.962775</v>
      </c>
      <c r="X245" s="49">
        <f t="shared" si="38"/>
        <v>88.78264300023093</v>
      </c>
      <c r="Y245" s="50">
        <f t="shared" si="39"/>
        <v>89.70333333333315</v>
      </c>
      <c r="Z245" s="50">
        <f t="shared" si="40"/>
        <v>126.2103233068418</v>
      </c>
      <c r="AA245" s="54">
        <v>15.444890032703428</v>
      </c>
    </row>
    <row r="246" spans="1:27" ht="12.75">
      <c r="A246" s="2">
        <v>39783</v>
      </c>
      <c r="B246" s="17">
        <v>0.7840277777777778</v>
      </c>
      <c r="C246" s="17">
        <f t="shared" si="32"/>
        <v>0.7840277777795563</v>
      </c>
      <c r="D246" s="10">
        <v>4.203138888888889</v>
      </c>
      <c r="E246" s="10">
        <v>-23.882058333333333</v>
      </c>
      <c r="F246" s="10">
        <v>4.156969444444445</v>
      </c>
      <c r="G246" s="10">
        <v>-23.454755555555554</v>
      </c>
      <c r="H246" s="49">
        <f t="shared" si="33"/>
        <v>37.9948072326602</v>
      </c>
      <c r="I246" s="50">
        <f t="shared" si="34"/>
        <v>-25.63816666666675</v>
      </c>
      <c r="J246" s="50">
        <f t="shared" si="35"/>
        <v>45.83580441832334</v>
      </c>
      <c r="K246" s="54">
        <v>15.444890032703428</v>
      </c>
      <c r="L246" s="34"/>
      <c r="M246" s="26">
        <f t="shared" si="41"/>
        <v>229</v>
      </c>
      <c r="N246" s="27">
        <f t="shared" si="36"/>
        <v>-10.154234784128878</v>
      </c>
      <c r="O246" s="28">
        <f t="shared" si="37"/>
        <v>-11.68111089516651</v>
      </c>
      <c r="V246">
        <v>4.256352777777778</v>
      </c>
      <c r="W246">
        <v>-21.962752777777776</v>
      </c>
      <c r="X246" s="49">
        <f t="shared" si="38"/>
        <v>89.20968806405486</v>
      </c>
      <c r="Y246" s="50">
        <f t="shared" si="39"/>
        <v>89.52016666666665</v>
      </c>
      <c r="Z246" s="50">
        <f t="shared" si="40"/>
        <v>126.38128296750966</v>
      </c>
      <c r="AA246" s="54">
        <v>15.444890032703428</v>
      </c>
    </row>
    <row r="247" spans="1:27" ht="12.75">
      <c r="A247" s="2">
        <v>39783</v>
      </c>
      <c r="B247" s="17">
        <v>0.7847222222222222</v>
      </c>
      <c r="C247" s="17">
        <f t="shared" si="32"/>
        <v>0.7847222222189885</v>
      </c>
      <c r="D247" s="10">
        <v>4.219791666666667</v>
      </c>
      <c r="E247" s="10">
        <v>-23.881919444444446</v>
      </c>
      <c r="F247" s="10">
        <v>4.173197222222223</v>
      </c>
      <c r="G247" s="10">
        <v>-23.45167777777778</v>
      </c>
      <c r="H247" s="49">
        <f t="shared" si="33"/>
        <v>38.34459903459488</v>
      </c>
      <c r="I247" s="50">
        <f t="shared" si="34"/>
        <v>-25.814500000000038</v>
      </c>
      <c r="J247" s="50">
        <f t="shared" si="35"/>
        <v>46.224416549847945</v>
      </c>
      <c r="K247" s="54">
        <v>15.438917611079056</v>
      </c>
      <c r="L247" s="34"/>
      <c r="M247" s="26">
        <f t="shared" si="41"/>
        <v>230</v>
      </c>
      <c r="N247" s="27">
        <f t="shared" si="36"/>
        <v>-9.94882475000669</v>
      </c>
      <c r="O247" s="28">
        <f t="shared" si="37"/>
        <v>-11.85654763791066</v>
      </c>
      <c r="V247">
        <v>4.273055555555556</v>
      </c>
      <c r="W247">
        <v>-21.962730555555556</v>
      </c>
      <c r="X247" s="49">
        <f t="shared" si="38"/>
        <v>89.6342146318181</v>
      </c>
      <c r="Y247" s="50">
        <f t="shared" si="39"/>
        <v>89.33683333333335</v>
      </c>
      <c r="Z247" s="50">
        <f t="shared" si="40"/>
        <v>126.55181635476677</v>
      </c>
      <c r="AA247" s="54">
        <v>15.438917611079056</v>
      </c>
    </row>
    <row r="248" spans="1:27" ht="12.75">
      <c r="A248" s="2">
        <v>39783</v>
      </c>
      <c r="B248" s="17">
        <v>0.7854166666666668</v>
      </c>
      <c r="C248" s="17">
        <f t="shared" si="32"/>
        <v>0.7854166666656965</v>
      </c>
      <c r="D248" s="10">
        <v>4.2364444444444445</v>
      </c>
      <c r="E248" s="10">
        <v>-23.881780555555554</v>
      </c>
      <c r="F248" s="10">
        <v>4.189422222222222</v>
      </c>
      <c r="G248" s="10">
        <v>-23.4486</v>
      </c>
      <c r="H248" s="49">
        <f t="shared" si="33"/>
        <v>38.69667754391853</v>
      </c>
      <c r="I248" s="50">
        <f t="shared" si="34"/>
        <v>-25.990833333333327</v>
      </c>
      <c r="J248" s="50">
        <f t="shared" si="35"/>
        <v>46.614979033558726</v>
      </c>
      <c r="K248" s="54">
        <v>15.438917611079056</v>
      </c>
      <c r="L248" s="34"/>
      <c r="M248" s="26">
        <f t="shared" si="41"/>
        <v>231</v>
      </c>
      <c r="N248" s="27">
        <f t="shared" si="36"/>
        <v>-9.740384207489223</v>
      </c>
      <c r="O248" s="28">
        <f t="shared" si="37"/>
        <v>-12.028372761387349</v>
      </c>
      <c r="V248">
        <v>4.289758333333333</v>
      </c>
      <c r="W248">
        <v>-21.96270833333333</v>
      </c>
      <c r="X248" s="49">
        <f t="shared" si="38"/>
        <v>90.06121002667481</v>
      </c>
      <c r="Y248" s="50">
        <f t="shared" si="39"/>
        <v>89.15350000000004</v>
      </c>
      <c r="Z248" s="50">
        <f t="shared" si="40"/>
        <v>126.72556219531575</v>
      </c>
      <c r="AA248" s="54">
        <v>15.438917611079056</v>
      </c>
    </row>
    <row r="249" spans="1:27" ht="12.75">
      <c r="A249" s="2">
        <v>39783</v>
      </c>
      <c r="B249" s="17">
        <v>0.7861111111111111</v>
      </c>
      <c r="C249" s="17">
        <f t="shared" si="32"/>
        <v>0.7861111111124046</v>
      </c>
      <c r="D249" s="10">
        <v>4.2531</v>
      </c>
      <c r="E249" s="10">
        <v>-23.88163888888889</v>
      </c>
      <c r="F249" s="10">
        <v>4.205644444444444</v>
      </c>
      <c r="G249" s="10">
        <v>-23.445516666666666</v>
      </c>
      <c r="H249" s="49">
        <f t="shared" si="33"/>
        <v>39.0533295655826</v>
      </c>
      <c r="I249" s="50">
        <f t="shared" si="34"/>
        <v>-26.16733333333343</v>
      </c>
      <c r="J249" s="50">
        <f t="shared" si="35"/>
        <v>47.00948716946177</v>
      </c>
      <c r="K249" s="54">
        <v>15.438917611079056</v>
      </c>
      <c r="L249" s="34"/>
      <c r="M249" s="26">
        <f t="shared" si="41"/>
        <v>232</v>
      </c>
      <c r="N249" s="27">
        <f t="shared" si="36"/>
        <v>-9.52897664958492</v>
      </c>
      <c r="O249" s="28">
        <f t="shared" si="37"/>
        <v>-12.196533925999464</v>
      </c>
      <c r="V249">
        <v>4.306461111111111</v>
      </c>
      <c r="W249">
        <v>-21.96268333333333</v>
      </c>
      <c r="X249" s="49">
        <f t="shared" si="38"/>
        <v>90.49067399900757</v>
      </c>
      <c r="Y249" s="50">
        <f t="shared" si="39"/>
        <v>88.97000000000013</v>
      </c>
      <c r="Z249" s="50">
        <f t="shared" si="40"/>
        <v>126.90241518897379</v>
      </c>
      <c r="AA249" s="54">
        <v>15.438917611079056</v>
      </c>
    </row>
    <row r="250" spans="1:27" ht="12.75">
      <c r="A250" s="2">
        <v>39783</v>
      </c>
      <c r="B250" s="17">
        <v>0.7868055555555555</v>
      </c>
      <c r="C250" s="17">
        <f t="shared" si="32"/>
        <v>0.7868055555591127</v>
      </c>
      <c r="D250" s="10">
        <v>4.269752777777778</v>
      </c>
      <c r="E250" s="10">
        <v>-23.8815</v>
      </c>
      <c r="F250" s="10">
        <v>4.221869444444445</v>
      </c>
      <c r="G250" s="10">
        <v>-23.442433333333334</v>
      </c>
      <c r="H250" s="49">
        <f t="shared" si="33"/>
        <v>39.405409598238094</v>
      </c>
      <c r="I250" s="50">
        <f t="shared" si="34"/>
        <v>-26.343999999999923</v>
      </c>
      <c r="J250" s="50">
        <f t="shared" si="35"/>
        <v>47.40034431947632</v>
      </c>
      <c r="K250" s="54">
        <v>15.438917611079056</v>
      </c>
      <c r="L250" s="34"/>
      <c r="M250" s="26">
        <f t="shared" si="41"/>
        <v>233</v>
      </c>
      <c r="N250" s="27">
        <f t="shared" si="36"/>
        <v>-9.314666473083896</v>
      </c>
      <c r="O250" s="28">
        <f t="shared" si="37"/>
        <v>-12.360979908227234</v>
      </c>
      <c r="V250">
        <v>4.323161111111111</v>
      </c>
      <c r="W250">
        <v>-21.96266111111111</v>
      </c>
      <c r="X250" s="49">
        <f t="shared" si="38"/>
        <v>90.91512599895445</v>
      </c>
      <c r="Y250" s="50">
        <f t="shared" si="39"/>
        <v>88.7863333333334</v>
      </c>
      <c r="Z250" s="50">
        <f t="shared" si="40"/>
        <v>127.07703617170002</v>
      </c>
      <c r="AA250" s="54">
        <v>15.438917611079056</v>
      </c>
    </row>
    <row r="251" spans="1:27" ht="12.75">
      <c r="A251" s="2">
        <v>39783</v>
      </c>
      <c r="B251" s="17">
        <v>0.7875</v>
      </c>
      <c r="C251" s="17">
        <f t="shared" si="32"/>
        <v>0.7874999999985448</v>
      </c>
      <c r="D251" s="10">
        <v>4.286408333333333</v>
      </c>
      <c r="E251" s="10">
        <v>-23.88136111111111</v>
      </c>
      <c r="F251" s="10">
        <v>4.238091666666667</v>
      </c>
      <c r="G251" s="10">
        <v>-23.43934722222222</v>
      </c>
      <c r="H251" s="49">
        <f t="shared" si="33"/>
        <v>39.76206231483869</v>
      </c>
      <c r="I251" s="50">
        <f t="shared" si="34"/>
        <v>-26.520833333333442</v>
      </c>
      <c r="J251" s="50">
        <f t="shared" si="35"/>
        <v>47.795148291678785</v>
      </c>
      <c r="K251" s="54">
        <v>15.438917611079056</v>
      </c>
      <c r="L251" s="34"/>
      <c r="M251" s="26">
        <f t="shared" si="41"/>
        <v>234</v>
      </c>
      <c r="N251" s="27">
        <f t="shared" si="36"/>
        <v>-9.09751895894197</v>
      </c>
      <c r="O251" s="28">
        <f t="shared" si="37"/>
        <v>-12.521660616231458</v>
      </c>
      <c r="V251">
        <v>4.339863888888889</v>
      </c>
      <c r="W251">
        <v>-21.96263888888889</v>
      </c>
      <c r="X251" s="49">
        <f t="shared" si="38"/>
        <v>91.34453953983817</v>
      </c>
      <c r="Y251" s="50">
        <f t="shared" si="39"/>
        <v>88.60249999999986</v>
      </c>
      <c r="Z251" s="50">
        <f t="shared" si="40"/>
        <v>127.25654368241752</v>
      </c>
      <c r="AA251" s="54">
        <v>15.438917611079056</v>
      </c>
    </row>
    <row r="252" spans="1:27" ht="12.75">
      <c r="A252" s="2">
        <v>39783</v>
      </c>
      <c r="B252" s="17">
        <v>0.7881944444444445</v>
      </c>
      <c r="C252" s="17">
        <f t="shared" si="32"/>
        <v>0.7881944444452529</v>
      </c>
      <c r="D252" s="10">
        <v>4.303061111111111</v>
      </c>
      <c r="E252" s="10">
        <v>-23.881222222222224</v>
      </c>
      <c r="F252" s="10">
        <v>4.2543138888888885</v>
      </c>
      <c r="G252" s="10">
        <v>-23.436258333333335</v>
      </c>
      <c r="H252" s="49">
        <f t="shared" si="33"/>
        <v>40.11642982996227</v>
      </c>
      <c r="I252" s="50">
        <f t="shared" si="34"/>
        <v>-26.69783333333335</v>
      </c>
      <c r="J252" s="50">
        <f t="shared" si="35"/>
        <v>48.188196137609594</v>
      </c>
      <c r="K252" s="54">
        <v>15.438917611079056</v>
      </c>
      <c r="L252" s="34"/>
      <c r="M252" s="26">
        <f t="shared" si="41"/>
        <v>235</v>
      </c>
      <c r="N252" s="27">
        <f t="shared" si="36"/>
        <v>-8.877600252395506</v>
      </c>
      <c r="O252" s="28">
        <f t="shared" si="37"/>
        <v>-12.678527105111925</v>
      </c>
      <c r="V252">
        <v>4.356566666666667</v>
      </c>
      <c r="W252">
        <v>-21.962616666666666</v>
      </c>
      <c r="X252" s="49">
        <f t="shared" si="38"/>
        <v>91.77392765920963</v>
      </c>
      <c r="Y252" s="50">
        <f t="shared" si="39"/>
        <v>88.41850000000015</v>
      </c>
      <c r="Z252" s="50">
        <f t="shared" si="40"/>
        <v>127.43737654333547</v>
      </c>
      <c r="AA252" s="54">
        <v>15.438917611079056</v>
      </c>
    </row>
    <row r="253" spans="1:27" ht="12.75">
      <c r="A253" s="2">
        <v>39783</v>
      </c>
      <c r="B253" s="17">
        <v>0.7888888888888889</v>
      </c>
      <c r="C253" s="17">
        <f t="shared" si="32"/>
        <v>0.788888888891961</v>
      </c>
      <c r="D253" s="10">
        <v>4.319713888888889</v>
      </c>
      <c r="E253" s="10">
        <v>-23.881080555555556</v>
      </c>
      <c r="F253" s="10">
        <v>4.270536111111111</v>
      </c>
      <c r="G253" s="10">
        <v>-23.433169444444445</v>
      </c>
      <c r="H253" s="49">
        <f t="shared" si="33"/>
        <v>40.47079897410601</v>
      </c>
      <c r="I253" s="50">
        <f t="shared" si="34"/>
        <v>-26.874666666666656</v>
      </c>
      <c r="J253" s="50">
        <f t="shared" si="35"/>
        <v>48.58120292918799</v>
      </c>
      <c r="K253" s="54">
        <v>15.438917611079056</v>
      </c>
      <c r="L253" s="34"/>
      <c r="M253" s="26">
        <f t="shared" si="41"/>
        <v>236</v>
      </c>
      <c r="N253" s="27">
        <f t="shared" si="36"/>
        <v>-8.654977342812908</v>
      </c>
      <c r="O253" s="28">
        <f t="shared" si="37"/>
        <v>-12.831531591816535</v>
      </c>
      <c r="V253">
        <v>4.373269444444444</v>
      </c>
      <c r="W253">
        <v>-21.962594444444445</v>
      </c>
      <c r="X253" s="49">
        <f t="shared" si="38"/>
        <v>92.20329025349596</v>
      </c>
      <c r="Y253" s="50">
        <f t="shared" si="39"/>
        <v>88.23450000000001</v>
      </c>
      <c r="Z253" s="50">
        <f t="shared" si="40"/>
        <v>127.6196447410054</v>
      </c>
      <c r="AA253" s="54">
        <v>15.438917611079056</v>
      </c>
    </row>
    <row r="254" spans="1:27" ht="12.75">
      <c r="A254" s="2">
        <v>39783</v>
      </c>
      <c r="B254" s="17">
        <v>0.7895833333333333</v>
      </c>
      <c r="C254" s="17">
        <f t="shared" si="32"/>
        <v>0.7895833333313931</v>
      </c>
      <c r="D254" s="10">
        <v>4.336369444444444</v>
      </c>
      <c r="E254" s="10">
        <v>-23.88094166666667</v>
      </c>
      <c r="F254" s="10">
        <v>4.286758333333333</v>
      </c>
      <c r="G254" s="10">
        <v>-23.430075000000002</v>
      </c>
      <c r="H254" s="49">
        <f t="shared" si="33"/>
        <v>40.82745398913542</v>
      </c>
      <c r="I254" s="50">
        <f t="shared" si="34"/>
        <v>-27.05199999999998</v>
      </c>
      <c r="J254" s="50">
        <f t="shared" si="35"/>
        <v>48.97644028749914</v>
      </c>
      <c r="K254" s="54">
        <v>15.438917611079056</v>
      </c>
      <c r="L254" s="34"/>
      <c r="M254" s="26">
        <f t="shared" si="41"/>
        <v>237</v>
      </c>
      <c r="N254" s="27">
        <f t="shared" si="36"/>
        <v>-8.42971804328905</v>
      </c>
      <c r="O254" s="28">
        <f t="shared" si="37"/>
        <v>-12.980627469696431</v>
      </c>
      <c r="V254">
        <v>4.389972222222223</v>
      </c>
      <c r="W254">
        <v>-21.962569444444444</v>
      </c>
      <c r="X254" s="49">
        <f t="shared" si="38"/>
        <v>92.63262721913102</v>
      </c>
      <c r="Y254" s="50">
        <f t="shared" si="39"/>
        <v>88.05033333333348</v>
      </c>
      <c r="Z254" s="50">
        <f t="shared" si="40"/>
        <v>127.80322697658941</v>
      </c>
      <c r="AA254" s="54">
        <v>15.438917611079056</v>
      </c>
    </row>
    <row r="255" spans="1:27" ht="12.75">
      <c r="A255" s="2">
        <v>39783</v>
      </c>
      <c r="B255" s="17">
        <v>0.7902777777777777</v>
      </c>
      <c r="C255" s="17">
        <f t="shared" si="32"/>
        <v>0.7902777777781012</v>
      </c>
      <c r="D255" s="10">
        <v>4.353022222222222</v>
      </c>
      <c r="E255" s="10">
        <v>-23.880802777777777</v>
      </c>
      <c r="F255" s="10">
        <v>4.302977777777778</v>
      </c>
      <c r="G255" s="10">
        <v>-23.426980555555556</v>
      </c>
      <c r="H255" s="49">
        <f t="shared" si="33"/>
        <v>41.1841097693808</v>
      </c>
      <c r="I255" s="50">
        <f t="shared" si="34"/>
        <v>-27.2293333333333</v>
      </c>
      <c r="J255" s="50">
        <f t="shared" si="35"/>
        <v>49.371727651300425</v>
      </c>
      <c r="K255" s="54">
        <v>15.438917611079056</v>
      </c>
      <c r="L255" s="34"/>
      <c r="M255" s="26">
        <f t="shared" si="41"/>
        <v>238</v>
      </c>
      <c r="N255" s="27">
        <f t="shared" si="36"/>
        <v>-8.201890969988694</v>
      </c>
      <c r="O255" s="28">
        <f t="shared" si="37"/>
        <v>-13.125769322702897</v>
      </c>
      <c r="V255">
        <v>4.406675000000001</v>
      </c>
      <c r="W255">
        <v>-21.96254722222222</v>
      </c>
      <c r="X255" s="49">
        <f t="shared" si="38"/>
        <v>93.0644317451133</v>
      </c>
      <c r="Y255" s="50">
        <f t="shared" si="39"/>
        <v>87.86600000000014</v>
      </c>
      <c r="Z255" s="50">
        <f t="shared" si="40"/>
        <v>127.98993090099266</v>
      </c>
      <c r="AA255" s="54">
        <v>15.438917611079056</v>
      </c>
    </row>
    <row r="256" spans="1:27" ht="12.75">
      <c r="A256" s="2">
        <v>39783</v>
      </c>
      <c r="B256" s="17">
        <v>0.7909722222222223</v>
      </c>
      <c r="C256" s="17">
        <f t="shared" si="32"/>
        <v>0.7909722222248092</v>
      </c>
      <c r="D256" s="10">
        <v>4.3696777777777775</v>
      </c>
      <c r="E256" s="10">
        <v>-23.880661111111113</v>
      </c>
      <c r="F256" s="10">
        <v>4.319197222222222</v>
      </c>
      <c r="G256" s="10">
        <v>-23.423883333333336</v>
      </c>
      <c r="H256" s="49">
        <f t="shared" si="33"/>
        <v>41.543053183107574</v>
      </c>
      <c r="I256" s="50">
        <f t="shared" si="34"/>
        <v>-27.406666666666624</v>
      </c>
      <c r="J256" s="50">
        <f t="shared" si="35"/>
        <v>49.76897271947935</v>
      </c>
      <c r="K256" s="54">
        <v>15.438917611079056</v>
      </c>
      <c r="L256" s="34"/>
      <c r="M256" s="26">
        <f t="shared" si="41"/>
        <v>239</v>
      </c>
      <c r="N256" s="27">
        <f t="shared" si="36"/>
        <v>-7.971565521245378</v>
      </c>
      <c r="O256" s="28">
        <f t="shared" si="37"/>
        <v>-13.266912939221484</v>
      </c>
      <c r="V256">
        <v>4.423377777777778</v>
      </c>
      <c r="W256">
        <v>-21.962525</v>
      </c>
      <c r="X256" s="49">
        <f t="shared" si="38"/>
        <v>93.4962103346293</v>
      </c>
      <c r="Y256" s="50">
        <f t="shared" si="39"/>
        <v>87.6815000000002</v>
      </c>
      <c r="Z256" s="50">
        <f t="shared" si="40"/>
        <v>128.17794969957694</v>
      </c>
      <c r="AA256" s="54">
        <v>15.438917611079056</v>
      </c>
    </row>
    <row r="257" spans="1:27" ht="12.75">
      <c r="A257" s="2">
        <v>39783</v>
      </c>
      <c r="B257" s="17">
        <v>0.7916666666666666</v>
      </c>
      <c r="C257" s="17">
        <f t="shared" si="32"/>
        <v>0.7916666666642413</v>
      </c>
      <c r="D257" s="10">
        <v>4.386330555555556</v>
      </c>
      <c r="E257" s="10">
        <v>-23.880522222222222</v>
      </c>
      <c r="F257" s="10">
        <v>4.335413888888889</v>
      </c>
      <c r="G257" s="10">
        <v>-23.420783333333336</v>
      </c>
      <c r="H257" s="49">
        <f t="shared" si="33"/>
        <v>41.90199648294657</v>
      </c>
      <c r="I257" s="50">
        <f t="shared" si="34"/>
        <v>-27.58433333333315</v>
      </c>
      <c r="J257" s="50">
        <f t="shared" si="35"/>
        <v>50.16645048935893</v>
      </c>
      <c r="K257" s="54">
        <v>15.438917611079056</v>
      </c>
      <c r="L257" s="34"/>
      <c r="M257" s="26">
        <f t="shared" si="41"/>
        <v>240</v>
      </c>
      <c r="N257" s="27">
        <f t="shared" si="36"/>
        <v>-7.738811856422002</v>
      </c>
      <c r="O257" s="28">
        <f t="shared" si="37"/>
        <v>-13.404015325539314</v>
      </c>
      <c r="V257">
        <v>4.440077777777778</v>
      </c>
      <c r="W257">
        <v>-21.96250277777778</v>
      </c>
      <c r="X257" s="49">
        <f t="shared" si="38"/>
        <v>93.92796322878822</v>
      </c>
      <c r="Y257" s="50">
        <f t="shared" si="39"/>
        <v>87.49683333333344</v>
      </c>
      <c r="Z257" s="50">
        <f t="shared" si="40"/>
        <v>128.36727822801933</v>
      </c>
      <c r="AA257" s="54">
        <v>15.438917611079056</v>
      </c>
    </row>
    <row r="258" spans="1:27" ht="12.75">
      <c r="A258" s="2">
        <v>39783</v>
      </c>
      <c r="B258" s="17">
        <v>0.7923611111111111</v>
      </c>
      <c r="C258" s="17">
        <f t="shared" si="32"/>
        <v>0.7923611111109494</v>
      </c>
      <c r="D258" s="10">
        <v>4.402983333333333</v>
      </c>
      <c r="E258" s="10">
        <v>-23.880383333333334</v>
      </c>
      <c r="F258" s="10">
        <v>4.351633333333333</v>
      </c>
      <c r="G258" s="10">
        <v>-23.417683333333336</v>
      </c>
      <c r="H258" s="49">
        <f t="shared" si="33"/>
        <v>42.258654571357546</v>
      </c>
      <c r="I258" s="50">
        <f t="shared" si="34"/>
        <v>-27.761999999999887</v>
      </c>
      <c r="J258" s="50">
        <f t="shared" si="35"/>
        <v>50.56206611859638</v>
      </c>
      <c r="K258" s="54">
        <v>15.438917611079056</v>
      </c>
      <c r="L258" s="34"/>
      <c r="M258" s="26">
        <f t="shared" si="41"/>
        <v>241</v>
      </c>
      <c r="N258" s="27">
        <f t="shared" si="36"/>
        <v>-7.503700874539592</v>
      </c>
      <c r="O258" s="28">
        <f t="shared" si="37"/>
        <v>-13.537034718941381</v>
      </c>
      <c r="V258">
        <v>4.4567805555555555</v>
      </c>
      <c r="W258">
        <v>-21.962480555555555</v>
      </c>
      <c r="X258" s="49">
        <f t="shared" si="38"/>
        <v>94.35968963590139</v>
      </c>
      <c r="Y258" s="50">
        <f t="shared" si="39"/>
        <v>87.3121666666669</v>
      </c>
      <c r="Z258" s="50">
        <f t="shared" si="40"/>
        <v>128.5580237721919</v>
      </c>
      <c r="AA258" s="54">
        <v>15.438917611079056</v>
      </c>
    </row>
    <row r="259" spans="1:27" ht="12.75">
      <c r="A259" s="2">
        <v>39783</v>
      </c>
      <c r="B259" s="17">
        <v>0.7930555555555556</v>
      </c>
      <c r="C259" s="17">
        <f t="shared" si="32"/>
        <v>0.7930555555576575</v>
      </c>
      <c r="D259" s="10">
        <v>4.41963888888889</v>
      </c>
      <c r="E259" s="10">
        <v>-23.880241666666667</v>
      </c>
      <c r="F259" s="10">
        <v>4.36785</v>
      </c>
      <c r="G259" s="10">
        <v>-23.414580555555553</v>
      </c>
      <c r="H259" s="49">
        <f t="shared" si="33"/>
        <v>42.61988630772055</v>
      </c>
      <c r="I259" s="50">
        <f t="shared" si="34"/>
        <v>-27.939666666666838</v>
      </c>
      <c r="J259" s="50">
        <f t="shared" si="35"/>
        <v>50.96155101964107</v>
      </c>
      <c r="K259" s="54">
        <v>15.438917611079056</v>
      </c>
      <c r="L259" s="34"/>
      <c r="M259" s="26">
        <f t="shared" si="41"/>
        <v>242</v>
      </c>
      <c r="N259" s="27">
        <f t="shared" si="36"/>
        <v>-7.2663041926808285</v>
      </c>
      <c r="O259" s="28">
        <f t="shared" si="37"/>
        <v>-13.66593060043185</v>
      </c>
      <c r="V259">
        <v>4.473483333333333</v>
      </c>
      <c r="W259">
        <v>-21.962458333333334</v>
      </c>
      <c r="X259" s="49">
        <f t="shared" si="38"/>
        <v>94.79388288433594</v>
      </c>
      <c r="Y259" s="50">
        <f t="shared" si="39"/>
        <v>87.12733333333311</v>
      </c>
      <c r="Z259" s="50">
        <f t="shared" si="40"/>
        <v>128.75190268911345</v>
      </c>
      <c r="AA259" s="54">
        <v>15.438917611079056</v>
      </c>
    </row>
    <row r="260" spans="1:27" ht="12.75">
      <c r="A260" s="2">
        <v>39783</v>
      </c>
      <c r="B260" s="17">
        <v>0.79375</v>
      </c>
      <c r="C260" s="17">
        <f t="shared" si="32"/>
        <v>0.7937499999970896</v>
      </c>
      <c r="D260" s="10">
        <v>4.4362916666666665</v>
      </c>
      <c r="E260" s="10">
        <v>-23.88010277777778</v>
      </c>
      <c r="F260" s="10">
        <v>4.3840666666666674</v>
      </c>
      <c r="G260" s="10">
        <v>-23.411475</v>
      </c>
      <c r="H260" s="49">
        <f t="shared" si="33"/>
        <v>42.9788319255478</v>
      </c>
      <c r="I260" s="50">
        <f t="shared" si="34"/>
        <v>-28.11766666666678</v>
      </c>
      <c r="J260" s="50">
        <f t="shared" si="35"/>
        <v>51.359353310397815</v>
      </c>
      <c r="K260" s="54">
        <v>15.438917611079056</v>
      </c>
      <c r="L260" s="34"/>
      <c r="M260" s="26">
        <f t="shared" si="41"/>
        <v>243</v>
      </c>
      <c r="N260" s="27">
        <f t="shared" si="36"/>
        <v>-7.026694124174704</v>
      </c>
      <c r="O260" s="28">
        <f t="shared" si="37"/>
        <v>-13.790663707076583</v>
      </c>
      <c r="V260">
        <v>4.490186111111111</v>
      </c>
      <c r="W260">
        <v>-21.962433333333333</v>
      </c>
      <c r="X260" s="49">
        <f t="shared" si="38"/>
        <v>95.22804967769761</v>
      </c>
      <c r="Y260" s="50">
        <f t="shared" si="39"/>
        <v>86.94249999999997</v>
      </c>
      <c r="Z260" s="50">
        <f t="shared" si="40"/>
        <v>128.94719753320751</v>
      </c>
      <c r="AA260" s="54">
        <v>15.438917611079056</v>
      </c>
    </row>
    <row r="261" spans="1:27" ht="12.75">
      <c r="A261" s="2">
        <v>39783</v>
      </c>
      <c r="B261" s="17">
        <v>0.7944444444444444</v>
      </c>
      <c r="C261" s="17">
        <f t="shared" si="32"/>
        <v>0.7944444444437977</v>
      </c>
      <c r="D261" s="10">
        <v>4.452947222222223</v>
      </c>
      <c r="E261" s="10">
        <v>-23.879963888888888</v>
      </c>
      <c r="F261" s="10">
        <v>4.400283333333333</v>
      </c>
      <c r="G261" s="10">
        <v>-23.408366666666666</v>
      </c>
      <c r="H261" s="49">
        <f t="shared" si="33"/>
        <v>43.340064302401835</v>
      </c>
      <c r="I261" s="50">
        <f t="shared" si="34"/>
        <v>-28.29583333333332</v>
      </c>
      <c r="J261" s="50">
        <f t="shared" si="35"/>
        <v>51.75920553644639</v>
      </c>
      <c r="K261" s="54">
        <v>15.438917611079056</v>
      </c>
      <c r="L261" s="34"/>
      <c r="M261" s="26">
        <f t="shared" si="41"/>
        <v>244</v>
      </c>
      <c r="N261" s="27">
        <f t="shared" si="36"/>
        <v>-6.784943656569243</v>
      </c>
      <c r="O261" s="28">
        <f t="shared" si="37"/>
        <v>-13.911196043962983</v>
      </c>
      <c r="V261">
        <v>4.506888888888889</v>
      </c>
      <c r="W261">
        <v>-21.96241111111111</v>
      </c>
      <c r="X261" s="49">
        <f t="shared" si="38"/>
        <v>95.66218991131794</v>
      </c>
      <c r="Y261" s="50">
        <f t="shared" si="39"/>
        <v>86.7573333333334</v>
      </c>
      <c r="Z261" s="50">
        <f t="shared" si="40"/>
        <v>129.1436776065332</v>
      </c>
      <c r="AA261" s="54">
        <v>15.438917611079056</v>
      </c>
    </row>
    <row r="262" spans="1:27" ht="12.75">
      <c r="A262" s="2">
        <v>39783</v>
      </c>
      <c r="B262" s="17">
        <v>0.7951388888888888</v>
      </c>
      <c r="C262" s="17">
        <f t="shared" si="32"/>
        <v>0.7951388888905058</v>
      </c>
      <c r="D262" s="10">
        <v>4.4696</v>
      </c>
      <c r="E262" s="10">
        <v>-23.879822222222224</v>
      </c>
      <c r="F262" s="10">
        <v>4.4164972222222225</v>
      </c>
      <c r="G262" s="10">
        <v>-23.405255555555556</v>
      </c>
      <c r="H262" s="49">
        <f t="shared" si="33"/>
        <v>43.70129839222411</v>
      </c>
      <c r="I262" s="50">
        <f t="shared" si="34"/>
        <v>-28.474000000000075</v>
      </c>
      <c r="J262" s="50">
        <f t="shared" si="35"/>
        <v>52.15910425962292</v>
      </c>
      <c r="K262" s="54">
        <v>15.438917611079056</v>
      </c>
      <c r="L262" s="34"/>
      <c r="M262" s="26">
        <f t="shared" si="41"/>
        <v>245</v>
      </c>
      <c r="N262" s="27">
        <f t="shared" si="36"/>
        <v>-6.541126429398753</v>
      </c>
      <c r="O262" s="28">
        <f t="shared" si="37"/>
        <v>-14.027490895773616</v>
      </c>
      <c r="V262">
        <v>4.5235916666666665</v>
      </c>
      <c r="W262">
        <v>-21.96238888888889</v>
      </c>
      <c r="X262" s="49">
        <f t="shared" si="38"/>
        <v>96.0987964169107</v>
      </c>
      <c r="Y262" s="50">
        <f t="shared" si="39"/>
        <v>86.57200000000003</v>
      </c>
      <c r="Z262" s="50">
        <f t="shared" si="40"/>
        <v>129.34330232671056</v>
      </c>
      <c r="AA262" s="54">
        <v>15.438917611079056</v>
      </c>
    </row>
    <row r="263" spans="1:27" ht="12.75">
      <c r="A263" s="2">
        <v>39783</v>
      </c>
      <c r="B263" s="17">
        <v>0.7958333333333334</v>
      </c>
      <c r="C263" s="17">
        <f t="shared" si="32"/>
        <v>0.7958333333299379</v>
      </c>
      <c r="D263" s="10">
        <v>4.486252777777778</v>
      </c>
      <c r="E263" s="10">
        <v>-23.879683333333332</v>
      </c>
      <c r="F263" s="10">
        <v>4.432711111111112</v>
      </c>
      <c r="G263" s="10">
        <v>-23.402144444444442</v>
      </c>
      <c r="H263" s="49">
        <f t="shared" si="33"/>
        <v>44.062532326787206</v>
      </c>
      <c r="I263" s="50">
        <f t="shared" si="34"/>
        <v>-28.65233333333343</v>
      </c>
      <c r="J263" s="50">
        <f t="shared" si="35"/>
        <v>52.559137744959415</v>
      </c>
      <c r="K263" s="54">
        <v>15.438917611079056</v>
      </c>
      <c r="L263" s="34"/>
      <c r="M263" s="26">
        <f t="shared" si="41"/>
        <v>246</v>
      </c>
      <c r="N263" s="27">
        <f t="shared" si="36"/>
        <v>-6.295316711752566</v>
      </c>
      <c r="O263" s="28">
        <f t="shared" si="37"/>
        <v>-14.139512837970035</v>
      </c>
      <c r="V263">
        <v>4.540294444444444</v>
      </c>
      <c r="W263">
        <v>-21.962366666666664</v>
      </c>
      <c r="X263" s="49">
        <f t="shared" si="38"/>
        <v>96.53537605018761</v>
      </c>
      <c r="Y263" s="50">
        <f t="shared" si="39"/>
        <v>86.38666666666666</v>
      </c>
      <c r="Z263" s="50">
        <f t="shared" si="40"/>
        <v>129.54433606657184</v>
      </c>
      <c r="AA263" s="54">
        <v>15.438917611079056</v>
      </c>
    </row>
    <row r="264" spans="1:27" ht="12.75">
      <c r="A264" s="2">
        <v>39783</v>
      </c>
      <c r="B264" s="17">
        <v>0.7965277777777778</v>
      </c>
      <c r="C264" s="17">
        <f t="shared" si="32"/>
        <v>0.796527777776646</v>
      </c>
      <c r="D264" s="10">
        <v>4.502908333333333</v>
      </c>
      <c r="E264" s="10">
        <v>-23.879544444444445</v>
      </c>
      <c r="F264" s="10">
        <v>4.448925</v>
      </c>
      <c r="G264" s="10">
        <v>-23.399030555555555</v>
      </c>
      <c r="H264" s="49">
        <f t="shared" si="33"/>
        <v>44.4260530326712</v>
      </c>
      <c r="I264" s="50">
        <f t="shared" si="34"/>
        <v>-28.830833333333388</v>
      </c>
      <c r="J264" s="50">
        <f t="shared" si="35"/>
        <v>52.961222972625556</v>
      </c>
      <c r="K264" s="54">
        <v>15.438917611079056</v>
      </c>
      <c r="L264" s="34"/>
      <c r="M264" s="26">
        <f t="shared" si="41"/>
        <v>247</v>
      </c>
      <c r="N264" s="27">
        <f t="shared" si="36"/>
        <v>-6.0475893796518765</v>
      </c>
      <c r="O264" s="28">
        <f t="shared" si="37"/>
        <v>-14.247227747583471</v>
      </c>
      <c r="V264">
        <v>4.556994444444444</v>
      </c>
      <c r="W264">
        <v>-21.962344444444444</v>
      </c>
      <c r="X264" s="49">
        <f t="shared" si="38"/>
        <v>96.96943623873128</v>
      </c>
      <c r="Y264" s="50">
        <f t="shared" si="39"/>
        <v>86.20116666666668</v>
      </c>
      <c r="Z264" s="50">
        <f t="shared" si="40"/>
        <v>129.74479835103918</v>
      </c>
      <c r="AA264" s="54">
        <v>15.438917611079056</v>
      </c>
    </row>
    <row r="265" spans="1:27" ht="12.75">
      <c r="A265" s="2">
        <v>39783</v>
      </c>
      <c r="B265" s="17">
        <v>0.7972222222222222</v>
      </c>
      <c r="C265" s="17">
        <f t="shared" si="32"/>
        <v>0.797222222223354</v>
      </c>
      <c r="D265" s="10">
        <v>4.519561111111111</v>
      </c>
      <c r="E265" s="10">
        <v>-23.879402777777777</v>
      </c>
      <c r="F265" s="10">
        <v>4.465136111111112</v>
      </c>
      <c r="G265" s="10">
        <v>-23.395913888888888</v>
      </c>
      <c r="H265" s="49">
        <f t="shared" si="33"/>
        <v>44.789575479751484</v>
      </c>
      <c r="I265" s="50">
        <f t="shared" si="34"/>
        <v>-29.009333333333345</v>
      </c>
      <c r="J265" s="50">
        <f t="shared" si="35"/>
        <v>53.36335345628871</v>
      </c>
      <c r="K265" s="54">
        <v>15.43294980661836</v>
      </c>
      <c r="L265" s="34"/>
      <c r="M265" s="26">
        <f t="shared" si="41"/>
        <v>248</v>
      </c>
      <c r="N265" s="27">
        <f t="shared" si="36"/>
        <v>-5.798019893241832</v>
      </c>
      <c r="O265" s="28">
        <f t="shared" si="37"/>
        <v>-14.350602813609001</v>
      </c>
      <c r="V265">
        <v>4.573697222222222</v>
      </c>
      <c r="W265">
        <v>-21.962322222222223</v>
      </c>
      <c r="X265" s="49">
        <f t="shared" si="38"/>
        <v>97.40845464768397</v>
      </c>
      <c r="Y265" s="50">
        <f t="shared" si="39"/>
        <v>86.01549999999989</v>
      </c>
      <c r="Z265" s="50">
        <f t="shared" si="40"/>
        <v>129.95027232406974</v>
      </c>
      <c r="AA265" s="54">
        <v>15.43294980661836</v>
      </c>
    </row>
    <row r="266" spans="1:27" ht="12.75">
      <c r="A266" s="2">
        <v>39783</v>
      </c>
      <c r="B266" s="17">
        <v>0.7979166666666666</v>
      </c>
      <c r="C266" s="17">
        <f t="shared" si="32"/>
        <v>0.7979166666700621</v>
      </c>
      <c r="D266" s="10">
        <v>4.536216666666666</v>
      </c>
      <c r="E266" s="10">
        <v>-23.87926388888889</v>
      </c>
      <c r="F266" s="10">
        <v>4.48135</v>
      </c>
      <c r="G266" s="10">
        <v>-23.39279722222222</v>
      </c>
      <c r="H266" s="49">
        <f t="shared" si="33"/>
        <v>45.15309775316935</v>
      </c>
      <c r="I266" s="50">
        <f t="shared" si="34"/>
        <v>-29.188000000000116</v>
      </c>
      <c r="J266" s="50">
        <f t="shared" si="35"/>
        <v>53.76561708664073</v>
      </c>
      <c r="K266" s="54">
        <v>15.43294980661836</v>
      </c>
      <c r="L266" s="34"/>
      <c r="M266" s="26">
        <f t="shared" si="41"/>
        <v>249</v>
      </c>
      <c r="N266" s="27">
        <f t="shared" si="36"/>
        <v>-5.546684273805624</v>
      </c>
      <c r="O266" s="28">
        <f t="shared" si="37"/>
        <v>-14.449606547000093</v>
      </c>
      <c r="V266">
        <v>4.5904</v>
      </c>
      <c r="W266">
        <v>-21.962297222222222</v>
      </c>
      <c r="X266" s="49">
        <f t="shared" si="38"/>
        <v>97.84495303569457</v>
      </c>
      <c r="Y266" s="50">
        <f t="shared" si="39"/>
        <v>85.82999999999991</v>
      </c>
      <c r="Z266" s="50">
        <f t="shared" si="40"/>
        <v>130.1553830410301</v>
      </c>
      <c r="AA266" s="54">
        <v>15.43294980661836</v>
      </c>
    </row>
    <row r="267" spans="1:27" ht="12.75">
      <c r="A267" s="2">
        <v>39783</v>
      </c>
      <c r="B267" s="17">
        <v>0.7986111111111112</v>
      </c>
      <c r="C267" s="17">
        <f t="shared" si="32"/>
        <v>0.7986111111094942</v>
      </c>
      <c r="D267" s="10">
        <v>4.552869444444444</v>
      </c>
      <c r="E267" s="10">
        <v>-23.879125000000002</v>
      </c>
      <c r="F267" s="10">
        <v>4.497561111111112</v>
      </c>
      <c r="G267" s="10">
        <v>-23.389677777777777</v>
      </c>
      <c r="H267" s="49">
        <f t="shared" si="33"/>
        <v>45.516620806445744</v>
      </c>
      <c r="I267" s="50">
        <f t="shared" si="34"/>
        <v>-29.36683333333349</v>
      </c>
      <c r="J267" s="50">
        <f t="shared" si="35"/>
        <v>54.16801334427502</v>
      </c>
      <c r="K267" s="54">
        <v>15.43294980661836</v>
      </c>
      <c r="L267" s="34"/>
      <c r="M267" s="26">
        <f t="shared" si="41"/>
        <v>250</v>
      </c>
      <c r="N267" s="27">
        <f t="shared" si="36"/>
        <v>-5.293659080607667</v>
      </c>
      <c r="O267" s="28">
        <f t="shared" si="37"/>
        <v>-14.544208790260491</v>
      </c>
      <c r="V267">
        <v>4.6071027777777775</v>
      </c>
      <c r="W267">
        <v>-21.962274999999998</v>
      </c>
      <c r="X267" s="49">
        <f t="shared" si="38"/>
        <v>98.28391680700778</v>
      </c>
      <c r="Y267" s="50">
        <f t="shared" si="39"/>
        <v>85.64416666666673</v>
      </c>
      <c r="Z267" s="50">
        <f t="shared" si="40"/>
        <v>130.36353626284696</v>
      </c>
      <c r="AA267" s="54">
        <v>15.43294980661836</v>
      </c>
    </row>
    <row r="268" spans="1:27" ht="12.75">
      <c r="A268" s="2">
        <v>39783</v>
      </c>
      <c r="B268" s="17">
        <v>0.7993055555555556</v>
      </c>
      <c r="C268" s="17">
        <f t="shared" si="32"/>
        <v>0.7993055555562023</v>
      </c>
      <c r="D268" s="10">
        <v>4.569522222222222</v>
      </c>
      <c r="E268" s="10">
        <v>-23.878983333333334</v>
      </c>
      <c r="F268" s="10">
        <v>4.513769444444445</v>
      </c>
      <c r="G268" s="10">
        <v>-23.386555555555557</v>
      </c>
      <c r="H268" s="49">
        <f t="shared" si="33"/>
        <v>45.882431630547316</v>
      </c>
      <c r="I268" s="50">
        <f t="shared" si="34"/>
        <v>-29.545666666666648</v>
      </c>
      <c r="J268" s="50">
        <f t="shared" si="35"/>
        <v>54.572373515448504</v>
      </c>
      <c r="K268" s="54">
        <v>15.43294980661836</v>
      </c>
      <c r="L268" s="34"/>
      <c r="M268" s="26">
        <f t="shared" si="41"/>
        <v>251</v>
      </c>
      <c r="N268" s="27">
        <f t="shared" si="36"/>
        <v>-5.039021387572943</v>
      </c>
      <c r="O268" s="28">
        <f t="shared" si="37"/>
        <v>-14.634380726630459</v>
      </c>
      <c r="V268">
        <v>4.623805555555556</v>
      </c>
      <c r="W268">
        <v>-21.962252777777778</v>
      </c>
      <c r="X268" s="49">
        <f t="shared" si="38"/>
        <v>98.72534569882558</v>
      </c>
      <c r="Y268" s="50">
        <f t="shared" si="39"/>
        <v>85.45816666666674</v>
      </c>
      <c r="Z268" s="50">
        <f t="shared" si="40"/>
        <v>130.5748526071556</v>
      </c>
      <c r="AA268" s="54">
        <v>15.43294980661836</v>
      </c>
    </row>
    <row r="269" spans="1:27" ht="12.75">
      <c r="A269" s="2">
        <v>39783</v>
      </c>
      <c r="B269" s="17">
        <v>0.8</v>
      </c>
      <c r="C269" s="17">
        <f t="shared" si="32"/>
        <v>0.8000000000029104</v>
      </c>
      <c r="D269" s="10">
        <v>4.5861777777777775</v>
      </c>
      <c r="E269" s="10">
        <v>-23.878844444444447</v>
      </c>
      <c r="F269" s="10">
        <v>4.5299805555555555</v>
      </c>
      <c r="G269" s="10">
        <v>-23.383430555555556</v>
      </c>
      <c r="H269" s="49">
        <f t="shared" si="33"/>
        <v>46.24824226248497</v>
      </c>
      <c r="I269" s="50">
        <f t="shared" si="34"/>
        <v>-29.724833333333436</v>
      </c>
      <c r="J269" s="50">
        <f t="shared" si="35"/>
        <v>54.976955436473126</v>
      </c>
      <c r="K269" s="54">
        <v>15.43294980661836</v>
      </c>
      <c r="L269" s="34"/>
      <c r="M269" s="26">
        <f t="shared" si="41"/>
        <v>252</v>
      </c>
      <c r="N269" s="27">
        <f t="shared" si="36"/>
        <v>-4.782848759809466</v>
      </c>
      <c r="O269" s="28">
        <f t="shared" si="37"/>
        <v>-14.720094888864665</v>
      </c>
      <c r="V269">
        <v>4.640508333333333</v>
      </c>
      <c r="W269">
        <v>-21.962230555555553</v>
      </c>
      <c r="X269" s="49">
        <f t="shared" si="38"/>
        <v>99.16425430473055</v>
      </c>
      <c r="Y269" s="50">
        <f t="shared" si="39"/>
        <v>85.27200000000015</v>
      </c>
      <c r="Z269" s="50">
        <f t="shared" si="40"/>
        <v>130.7855623370305</v>
      </c>
      <c r="AA269" s="54">
        <v>15.43294980661836</v>
      </c>
    </row>
    <row r="270" spans="1:27" ht="12.75">
      <c r="A270" s="2">
        <v>39783</v>
      </c>
      <c r="B270" s="17">
        <v>0.8006944444444444</v>
      </c>
      <c r="C270" s="17">
        <f t="shared" si="32"/>
        <v>0.8006944444423425</v>
      </c>
      <c r="D270" s="10">
        <v>4.602830555555555</v>
      </c>
      <c r="E270" s="10">
        <v>-23.878705555555555</v>
      </c>
      <c r="F270" s="10">
        <v>4.546188888888889</v>
      </c>
      <c r="G270" s="10">
        <v>-23.380305555555555</v>
      </c>
      <c r="H270" s="49">
        <f t="shared" si="33"/>
        <v>46.614053679168904</v>
      </c>
      <c r="I270" s="50">
        <f t="shared" si="34"/>
        <v>-29.90400000000001</v>
      </c>
      <c r="J270" s="50">
        <f t="shared" si="35"/>
        <v>55.38157831268842</v>
      </c>
      <c r="K270" s="54">
        <v>15.43294980661836</v>
      </c>
      <c r="L270" s="34"/>
      <c r="M270" s="26">
        <f t="shared" si="41"/>
        <v>253</v>
      </c>
      <c r="N270" s="27">
        <f t="shared" si="36"/>
        <v>-4.525219229981257</v>
      </c>
      <c r="O270" s="28">
        <f t="shared" si="37"/>
        <v>-14.80132516759896</v>
      </c>
      <c r="V270">
        <v>4.657211111111112</v>
      </c>
      <c r="W270">
        <v>-21.962208333333333</v>
      </c>
      <c r="X270" s="49">
        <f t="shared" si="38"/>
        <v>99.60562771381812</v>
      </c>
      <c r="Y270" s="50">
        <f t="shared" si="39"/>
        <v>85.08583333333334</v>
      </c>
      <c r="Z270" s="50">
        <f t="shared" si="40"/>
        <v>130.99954238962636</v>
      </c>
      <c r="AA270" s="54">
        <v>15.43294980661836</v>
      </c>
    </row>
    <row r="271" spans="1:27" ht="12.75">
      <c r="A271" s="2">
        <v>39783</v>
      </c>
      <c r="B271" s="17">
        <v>0.8013888888888889</v>
      </c>
      <c r="C271" s="17">
        <f t="shared" si="32"/>
        <v>0.8013888888890506</v>
      </c>
      <c r="D271" s="10">
        <v>4.619486111111112</v>
      </c>
      <c r="E271" s="10">
        <v>-23.878563888888888</v>
      </c>
      <c r="F271" s="10">
        <v>4.562397222222222</v>
      </c>
      <c r="G271" s="10">
        <v>-23.377177777777778</v>
      </c>
      <c r="H271" s="49">
        <f t="shared" si="33"/>
        <v>46.982152902556635</v>
      </c>
      <c r="I271" s="50">
        <f t="shared" si="34"/>
        <v>-30.083166666666585</v>
      </c>
      <c r="J271" s="50">
        <f t="shared" si="35"/>
        <v>55.78816727634678</v>
      </c>
      <c r="K271" s="54">
        <v>15.43294980661836</v>
      </c>
      <c r="L271" s="34"/>
      <c r="M271" s="26">
        <f t="shared" si="41"/>
        <v>254</v>
      </c>
      <c r="N271" s="27">
        <f t="shared" si="36"/>
        <v>-4.266211274538798</v>
      </c>
      <c r="O271" s="28">
        <f t="shared" si="37"/>
        <v>-14.878046819303556</v>
      </c>
      <c r="V271">
        <v>4.673911111111112</v>
      </c>
      <c r="W271">
        <v>-21.96218611111111</v>
      </c>
      <c r="X271" s="49">
        <f t="shared" si="38"/>
        <v>100.04448111755588</v>
      </c>
      <c r="Y271" s="50">
        <f t="shared" si="39"/>
        <v>84.89950000000015</v>
      </c>
      <c r="Z271" s="50">
        <f t="shared" si="40"/>
        <v>131.21289304916274</v>
      </c>
      <c r="AA271" s="54">
        <v>15.43294980661836</v>
      </c>
    </row>
    <row r="272" spans="1:27" ht="12.75">
      <c r="A272" s="2">
        <v>39783</v>
      </c>
      <c r="B272" s="17">
        <v>0.8020833333333334</v>
      </c>
      <c r="C272" s="17">
        <f t="shared" si="32"/>
        <v>0.8020833333357587</v>
      </c>
      <c r="D272" s="10">
        <v>4.636138888888889</v>
      </c>
      <c r="E272" s="10">
        <v>-23.878425</v>
      </c>
      <c r="F272" s="10">
        <v>4.578605555555555</v>
      </c>
      <c r="G272" s="10">
        <v>-23.374047222222224</v>
      </c>
      <c r="H272" s="49">
        <f t="shared" si="33"/>
        <v>47.347965899010745</v>
      </c>
      <c r="I272" s="50">
        <f t="shared" si="34"/>
        <v>-30.262666666666576</v>
      </c>
      <c r="J272" s="50">
        <f t="shared" si="35"/>
        <v>56.19305000221697</v>
      </c>
      <c r="K272" s="54">
        <v>15.43294980661836</v>
      </c>
      <c r="L272" s="34"/>
      <c r="M272" s="26">
        <f t="shared" si="41"/>
        <v>255</v>
      </c>
      <c r="N272" s="27">
        <f t="shared" si="36"/>
        <v>-4.005903789814411</v>
      </c>
      <c r="O272" s="28">
        <f t="shared" si="37"/>
        <v>-14.950236473820109</v>
      </c>
      <c r="V272">
        <v>4.6906138888888895</v>
      </c>
      <c r="W272">
        <v>-21.96216111111111</v>
      </c>
      <c r="X272" s="49">
        <f t="shared" si="38"/>
        <v>100.48579862247087</v>
      </c>
      <c r="Y272" s="50">
        <f t="shared" si="39"/>
        <v>84.71316666666674</v>
      </c>
      <c r="Z272" s="50">
        <f t="shared" si="40"/>
        <v>131.42951088507567</v>
      </c>
      <c r="AA272" s="54">
        <v>15.43294980661836</v>
      </c>
    </row>
    <row r="273" spans="1:27" ht="12.75">
      <c r="A273" s="2">
        <v>39783</v>
      </c>
      <c r="B273" s="17">
        <v>0.8027777777777777</v>
      </c>
      <c r="C273" s="17">
        <f t="shared" si="32"/>
        <v>0.8027777777751908</v>
      </c>
      <c r="D273" s="10">
        <v>4.652791666666667</v>
      </c>
      <c r="E273" s="10">
        <v>-23.878286111111112</v>
      </c>
      <c r="F273" s="10">
        <v>4.5948111111111105</v>
      </c>
      <c r="G273" s="10">
        <v>-23.370916666666666</v>
      </c>
      <c r="H273" s="49">
        <f t="shared" si="33"/>
        <v>47.716065698767146</v>
      </c>
      <c r="I273" s="50">
        <f t="shared" si="34"/>
        <v>-30.44216666666678</v>
      </c>
      <c r="J273" s="50">
        <f t="shared" si="35"/>
        <v>56.59989785441473</v>
      </c>
      <c r="K273" s="54">
        <v>15.43294980661836</v>
      </c>
      <c r="L273" s="34"/>
      <c r="M273" s="26">
        <f t="shared" si="41"/>
        <v>256</v>
      </c>
      <c r="N273" s="27">
        <f t="shared" si="36"/>
        <v>-3.7443760679895863</v>
      </c>
      <c r="O273" s="28">
        <f t="shared" si="37"/>
        <v>-15.017872141480543</v>
      </c>
      <c r="V273">
        <v>4.707316666666667</v>
      </c>
      <c r="W273">
        <v>-21.962138888888887</v>
      </c>
      <c r="X273" s="49">
        <f t="shared" si="38"/>
        <v>100.92958034643497</v>
      </c>
      <c r="Y273" s="50">
        <f t="shared" si="39"/>
        <v>84.52666666666673</v>
      </c>
      <c r="Z273" s="50">
        <f t="shared" si="40"/>
        <v>131.64929763080872</v>
      </c>
      <c r="AA273" s="54">
        <v>15.43294980661836</v>
      </c>
    </row>
    <row r="274" spans="1:27" ht="12.75">
      <c r="A274" s="2">
        <v>39783</v>
      </c>
      <c r="B274" s="17">
        <v>0.8034722222222223</v>
      </c>
      <c r="C274" s="17">
        <f aca="true" t="shared" si="42" ref="C274:C317">B274+A274-$A$17</f>
        <v>0.8034722222218988</v>
      </c>
      <c r="D274" s="10">
        <v>4.669447222222223</v>
      </c>
      <c r="E274" s="10">
        <v>-23.878144444444445</v>
      </c>
      <c r="F274" s="10">
        <v>4.611016666666666</v>
      </c>
      <c r="G274" s="10">
        <v>-23.367783333333335</v>
      </c>
      <c r="H274" s="49">
        <f aca="true" t="shared" si="43" ref="H274:H317">15*(D274-F274)*COS(RADIANS(E274))*60</f>
        <v>48.08645334120156</v>
      </c>
      <c r="I274" s="50">
        <f aca="true" t="shared" si="44" ref="I274:I317">(E274-G274)*60</f>
        <v>-30.621666666666556</v>
      </c>
      <c r="J274" s="50">
        <f aca="true" t="shared" si="45" ref="J274:J317">SQRT(H274^2+I274^2)</f>
        <v>57.008713933748695</v>
      </c>
      <c r="K274" s="54">
        <v>15.43294980661836</v>
      </c>
      <c r="L274" s="34"/>
      <c r="M274" s="26">
        <f t="shared" si="41"/>
        <v>257</v>
      </c>
      <c r="N274" s="27">
        <f aca="true" t="shared" si="46" ref="N274:N337">$N$12*COS(RADIANS(M274))</f>
        <v>-3.4817077729418657</v>
      </c>
      <c r="O274" s="28">
        <f aca="true" t="shared" si="47" ref="O274:O317">$N$12*SIN(RADIANS(M274))</f>
        <v>-15.08093321980529</v>
      </c>
      <c r="V274">
        <v>4.724019444444445</v>
      </c>
      <c r="W274">
        <v>-21.962116666666667</v>
      </c>
      <c r="X274" s="49">
        <f aca="true" t="shared" si="48" ref="X274:X317">15*(V274-F274)*COS(RADIANS(F274))*60</f>
        <v>101.37333371730054</v>
      </c>
      <c r="Y274" s="50">
        <f aca="true" t="shared" si="49" ref="Y274:Y317">(W274-G274)*60</f>
        <v>84.34000000000012</v>
      </c>
      <c r="Z274" s="50">
        <f aca="true" t="shared" si="50" ref="Z274:Z317">SQRT(X274^2+Y274^2)</f>
        <v>131.87034689026643</v>
      </c>
      <c r="AA274" s="54">
        <v>15.43294980661836</v>
      </c>
    </row>
    <row r="275" spans="1:27" ht="12.75">
      <c r="A275" s="2">
        <v>39783</v>
      </c>
      <c r="B275" s="17">
        <v>0.8041666666666667</v>
      </c>
      <c r="C275" s="17">
        <f t="shared" si="42"/>
        <v>0.8041666666686069</v>
      </c>
      <c r="D275" s="10">
        <v>4.686100000000001</v>
      </c>
      <c r="E275" s="10">
        <v>-23.878005555555557</v>
      </c>
      <c r="F275" s="10">
        <v>4.627222222222223</v>
      </c>
      <c r="G275" s="10">
        <v>-23.36465</v>
      </c>
      <c r="H275" s="49">
        <f t="shared" si="43"/>
        <v>48.454554730549724</v>
      </c>
      <c r="I275" s="50">
        <f t="shared" si="44"/>
        <v>-30.80133333333336</v>
      </c>
      <c r="J275" s="50">
        <f t="shared" si="45"/>
        <v>57.415729632627254</v>
      </c>
      <c r="K275" s="54">
        <v>15.43294980661836</v>
      </c>
      <c r="L275" s="34"/>
      <c r="M275" s="26">
        <f t="shared" si="41"/>
        <v>258</v>
      </c>
      <c r="N275" s="27">
        <f t="shared" si="46"/>
        <v>-3.217978915978447</v>
      </c>
      <c r="O275" s="28">
        <f t="shared" si="47"/>
        <v>-15.139400499779004</v>
      </c>
      <c r="V275">
        <v>4.740722222222223</v>
      </c>
      <c r="W275">
        <v>-21.962094444444443</v>
      </c>
      <c r="X275" s="49">
        <f t="shared" si="48"/>
        <v>101.8170586281992</v>
      </c>
      <c r="Y275" s="50">
        <f t="shared" si="49"/>
        <v>84.1533333333335</v>
      </c>
      <c r="Z275" s="50">
        <f t="shared" si="50"/>
        <v>132.09275884320567</v>
      </c>
      <c r="AA275" s="54">
        <v>15.43294980661836</v>
      </c>
    </row>
    <row r="276" spans="1:27" ht="12.75">
      <c r="A276" s="2">
        <v>39783</v>
      </c>
      <c r="B276" s="17">
        <v>0.8048611111111111</v>
      </c>
      <c r="C276" s="17">
        <f t="shared" si="42"/>
        <v>0.804861111108039</v>
      </c>
      <c r="D276" s="10">
        <v>4.702752777777778</v>
      </c>
      <c r="E276" s="10">
        <v>-23.87786388888889</v>
      </c>
      <c r="F276" s="10">
        <v>4.643427777777777</v>
      </c>
      <c r="G276" s="10">
        <v>-23.361511111111113</v>
      </c>
      <c r="H276" s="49">
        <f t="shared" si="43"/>
        <v>48.82265795732361</v>
      </c>
      <c r="I276" s="50">
        <f t="shared" si="44"/>
        <v>-30.981166666666553</v>
      </c>
      <c r="J276" s="50">
        <f t="shared" si="45"/>
        <v>57.822872793087555</v>
      </c>
      <c r="K276" s="54">
        <v>15.43294980661836</v>
      </c>
      <c r="L276" s="34"/>
      <c r="M276" s="26">
        <f t="shared" si="41"/>
        <v>259</v>
      </c>
      <c r="N276" s="27">
        <f t="shared" si="46"/>
        <v>-2.953269831463946</v>
      </c>
      <c r="O276" s="28">
        <f t="shared" si="47"/>
        <v>-15.19325617170182</v>
      </c>
      <c r="V276">
        <v>4.757425</v>
      </c>
      <c r="W276">
        <v>-21.962072222222222</v>
      </c>
      <c r="X276" s="49">
        <f t="shared" si="48"/>
        <v>102.26075497226896</v>
      </c>
      <c r="Y276" s="50">
        <f t="shared" si="49"/>
        <v>83.96633333333348</v>
      </c>
      <c r="Z276" s="50">
        <f t="shared" si="50"/>
        <v>132.31631471947404</v>
      </c>
      <c r="AA276" s="54">
        <v>15.43294980661836</v>
      </c>
    </row>
    <row r="277" spans="1:27" ht="12.75">
      <c r="A277" s="2">
        <v>39783</v>
      </c>
      <c r="B277" s="17">
        <v>0.8055555555555555</v>
      </c>
      <c r="C277" s="17">
        <f t="shared" si="42"/>
        <v>0.8055555555547471</v>
      </c>
      <c r="D277" s="10">
        <v>4.719408333333334</v>
      </c>
      <c r="E277" s="10">
        <v>-23.877725</v>
      </c>
      <c r="F277" s="10">
        <v>4.659630555555556</v>
      </c>
      <c r="G277" s="10">
        <v>-23.358372222222222</v>
      </c>
      <c r="H277" s="49">
        <f t="shared" si="43"/>
        <v>49.19533299075535</v>
      </c>
      <c r="I277" s="50">
        <f t="shared" si="44"/>
        <v>-31.161166666666773</v>
      </c>
      <c r="J277" s="50">
        <f t="shared" si="45"/>
        <v>58.23400292010747</v>
      </c>
      <c r="K277" s="54">
        <v>15.43294980661836</v>
      </c>
      <c r="L277" s="34"/>
      <c r="M277" s="26">
        <f t="shared" si="41"/>
        <v>260</v>
      </c>
      <c r="N277" s="27">
        <f t="shared" si="46"/>
        <v>-2.687661152349827</v>
      </c>
      <c r="O277" s="28">
        <f t="shared" si="47"/>
        <v>-15.242483830614358</v>
      </c>
      <c r="V277">
        <v>4.774125</v>
      </c>
      <c r="W277">
        <v>-21.96204722222222</v>
      </c>
      <c r="X277" s="49">
        <f t="shared" si="48"/>
        <v>102.70442304848576</v>
      </c>
      <c r="Y277" s="50">
        <f t="shared" si="49"/>
        <v>83.77950000000006</v>
      </c>
      <c r="Z277" s="50">
        <f t="shared" si="50"/>
        <v>132.54132613631245</v>
      </c>
      <c r="AA277" s="54">
        <v>15.43294980661836</v>
      </c>
    </row>
    <row r="278" spans="1:27" ht="12.75">
      <c r="A278" s="2">
        <v>39783</v>
      </c>
      <c r="B278" s="17">
        <v>0.80625</v>
      </c>
      <c r="C278" s="17">
        <f t="shared" si="42"/>
        <v>0.8062500000014552</v>
      </c>
      <c r="D278" s="10">
        <v>4.736061111111111</v>
      </c>
      <c r="E278" s="10">
        <v>-23.87758611111111</v>
      </c>
      <c r="F278" s="10">
        <v>4.675833333333333</v>
      </c>
      <c r="G278" s="10">
        <v>-23.355233333333334</v>
      </c>
      <c r="H278" s="49">
        <f t="shared" si="43"/>
        <v>49.56572279266224</v>
      </c>
      <c r="I278" s="50">
        <f t="shared" si="44"/>
        <v>-31.341166666666567</v>
      </c>
      <c r="J278" s="50">
        <f t="shared" si="45"/>
        <v>58.64324005362263</v>
      </c>
      <c r="K278" s="54">
        <v>15.43294980661836</v>
      </c>
      <c r="L278" s="34"/>
      <c r="M278" s="26">
        <f t="shared" si="41"/>
        <v>261</v>
      </c>
      <c r="N278" s="27">
        <f t="shared" si="46"/>
        <v>-2.421233785612744</v>
      </c>
      <c r="O278" s="28">
        <f t="shared" si="47"/>
        <v>-15.287068481294833</v>
      </c>
      <c r="V278">
        <v>4.7908277777777775</v>
      </c>
      <c r="W278">
        <v>-21.962025</v>
      </c>
      <c r="X278" s="49">
        <f t="shared" si="48"/>
        <v>103.15055403015944</v>
      </c>
      <c r="Y278" s="50">
        <f t="shared" si="49"/>
        <v>83.59250000000003</v>
      </c>
      <c r="Z278" s="50">
        <f t="shared" si="50"/>
        <v>132.76951025359264</v>
      </c>
      <c r="AA278" s="54">
        <v>15.43294980661836</v>
      </c>
    </row>
    <row r="279" spans="1:27" ht="12.75">
      <c r="A279" s="2">
        <v>39783</v>
      </c>
      <c r="B279" s="17">
        <v>0.8069444444444445</v>
      </c>
      <c r="C279" s="17">
        <f t="shared" si="42"/>
        <v>0.8069444444408873</v>
      </c>
      <c r="D279" s="10">
        <v>4.752716666666666</v>
      </c>
      <c r="E279" s="10">
        <v>-23.877444444444446</v>
      </c>
      <c r="F279" s="10">
        <v>4.692036111111111</v>
      </c>
      <c r="G279" s="10">
        <v>-23.352091666666666</v>
      </c>
      <c r="H279" s="49">
        <f t="shared" si="43"/>
        <v>49.93840049419571</v>
      </c>
      <c r="I279" s="50">
        <f t="shared" si="44"/>
        <v>-31.521166666666787</v>
      </c>
      <c r="J279" s="50">
        <f t="shared" si="45"/>
        <v>59.05444768979278</v>
      </c>
      <c r="K279" s="54">
        <v>15.43294980661836</v>
      </c>
      <c r="L279" s="34"/>
      <c r="M279" s="26">
        <f t="shared" si="41"/>
        <v>262</v>
      </c>
      <c r="N279" s="27">
        <f t="shared" si="46"/>
        <v>-2.1540688876095455</v>
      </c>
      <c r="O279" s="28">
        <f t="shared" si="47"/>
        <v>-15.32699654282675</v>
      </c>
      <c r="V279">
        <v>4.807530555555555</v>
      </c>
      <c r="W279">
        <v>-21.962002777777776</v>
      </c>
      <c r="X279" s="49">
        <f t="shared" si="48"/>
        <v>103.59665601536291</v>
      </c>
      <c r="Y279" s="50">
        <f t="shared" si="49"/>
        <v>83.4053333333334</v>
      </c>
      <c r="Z279" s="50">
        <f t="shared" si="50"/>
        <v>132.99893520630113</v>
      </c>
      <c r="AA279" s="54">
        <v>15.43294980661836</v>
      </c>
    </row>
    <row r="280" spans="1:27" ht="12.75">
      <c r="A280" s="2">
        <v>39783</v>
      </c>
      <c r="B280" s="17">
        <v>0.8076388888888889</v>
      </c>
      <c r="C280" s="17">
        <f t="shared" si="42"/>
        <v>0.8076388888875954</v>
      </c>
      <c r="D280" s="10">
        <v>4.769369444444444</v>
      </c>
      <c r="E280" s="10">
        <v>-23.877305555555555</v>
      </c>
      <c r="F280" s="10">
        <v>4.708236111111111</v>
      </c>
      <c r="G280" s="10">
        <v>-23.348947222222222</v>
      </c>
      <c r="H280" s="49">
        <f t="shared" si="43"/>
        <v>50.31107793138472</v>
      </c>
      <c r="I280" s="50">
        <f t="shared" si="44"/>
        <v>-31.701499999999996</v>
      </c>
      <c r="J280" s="50">
        <f t="shared" si="45"/>
        <v>59.465869747846675</v>
      </c>
      <c r="K280" s="54">
        <v>15.43294980661836</v>
      </c>
      <c r="L280" s="34"/>
      <c r="M280" s="26">
        <f t="shared" si="41"/>
        <v>263</v>
      </c>
      <c r="N280" s="27">
        <f t="shared" si="46"/>
        <v>-1.8862478393562332</v>
      </c>
      <c r="O280" s="28">
        <f t="shared" si="47"/>
        <v>-15.362255852735773</v>
      </c>
      <c r="V280">
        <v>4.824233333333333</v>
      </c>
      <c r="W280">
        <v>-21.961980555555556</v>
      </c>
      <c r="X280" s="49">
        <f t="shared" si="48"/>
        <v>104.04522087611713</v>
      </c>
      <c r="Y280" s="50">
        <f t="shared" si="49"/>
        <v>83.21799999999996</v>
      </c>
      <c r="Z280" s="50">
        <f t="shared" si="50"/>
        <v>133.2315409772025</v>
      </c>
      <c r="AA280" s="54">
        <v>15.43294980661836</v>
      </c>
    </row>
    <row r="281" spans="1:27" ht="12.75">
      <c r="A281" s="2">
        <v>39783</v>
      </c>
      <c r="B281" s="17">
        <v>0.8083333333333332</v>
      </c>
      <c r="C281" s="17">
        <f t="shared" si="42"/>
        <v>0.8083333333343035</v>
      </c>
      <c r="D281" s="10">
        <v>4.786022222222222</v>
      </c>
      <c r="E281" s="10">
        <v>-23.87716388888889</v>
      </c>
      <c r="F281" s="10">
        <v>4.724436111111111</v>
      </c>
      <c r="G281" s="10">
        <v>-23.3458</v>
      </c>
      <c r="H281" s="49">
        <f t="shared" si="43"/>
        <v>50.683757255683645</v>
      </c>
      <c r="I281" s="50">
        <f t="shared" si="44"/>
        <v>-31.881833333333418</v>
      </c>
      <c r="J281" s="50">
        <f t="shared" si="45"/>
        <v>59.87732915091917</v>
      </c>
      <c r="K281" s="54">
        <v>15.43294980661836</v>
      </c>
      <c r="L281" s="34"/>
      <c r="M281" s="26">
        <f t="shared" si="41"/>
        <v>264</v>
      </c>
      <c r="N281" s="27">
        <f t="shared" si="46"/>
        <v>-1.6178522217385736</v>
      </c>
      <c r="O281" s="28">
        <f t="shared" si="47"/>
        <v>-15.392835670694538</v>
      </c>
      <c r="V281">
        <v>4.840936111111111</v>
      </c>
      <c r="W281">
        <v>-21.96195833333333</v>
      </c>
      <c r="X281" s="49">
        <f t="shared" si="48"/>
        <v>104.4937564157939</v>
      </c>
      <c r="Y281" s="50">
        <f t="shared" si="49"/>
        <v>83.03050000000013</v>
      </c>
      <c r="Z281" s="50">
        <f t="shared" si="50"/>
        <v>133.46538525075815</v>
      </c>
      <c r="AA281" s="54">
        <v>15.43294980661836</v>
      </c>
    </row>
    <row r="282" spans="1:27" ht="12.75">
      <c r="A282" s="2">
        <v>39783</v>
      </c>
      <c r="B282" s="17">
        <v>0.8090277777777778</v>
      </c>
      <c r="C282" s="17">
        <f t="shared" si="42"/>
        <v>0.8090277777810115</v>
      </c>
      <c r="D282" s="10">
        <v>4.802677777777777</v>
      </c>
      <c r="E282" s="10">
        <v>-23.877025</v>
      </c>
      <c r="F282" s="10">
        <v>4.740636111111111</v>
      </c>
      <c r="G282" s="10">
        <v>-23.342652777777776</v>
      </c>
      <c r="H282" s="49">
        <f t="shared" si="43"/>
        <v>51.058722340490725</v>
      </c>
      <c r="I282" s="50">
        <f t="shared" si="44"/>
        <v>-32.06233333333344</v>
      </c>
      <c r="J282" s="50">
        <f t="shared" si="45"/>
        <v>60.290847944120934</v>
      </c>
      <c r="K282" s="54">
        <v>15.43294980661836</v>
      </c>
      <c r="L282" s="34"/>
      <c r="M282" s="26">
        <f t="shared" si="41"/>
        <v>265</v>
      </c>
      <c r="N282" s="27">
        <f t="shared" si="46"/>
        <v>-1.3489637906616858</v>
      </c>
      <c r="O282" s="28">
        <f t="shared" si="47"/>
        <v>-15.41872668179426</v>
      </c>
      <c r="V282">
        <v>4.857638888888888</v>
      </c>
      <c r="W282">
        <v>-21.96193611111111</v>
      </c>
      <c r="X282" s="49">
        <f t="shared" si="48"/>
        <v>104.94226252643298</v>
      </c>
      <c r="Y282" s="50">
        <f t="shared" si="49"/>
        <v>82.84299999999988</v>
      </c>
      <c r="Z282" s="50">
        <f t="shared" si="50"/>
        <v>133.70056511910022</v>
      </c>
      <c r="AA282" s="54">
        <v>15.43294980661836</v>
      </c>
    </row>
    <row r="283" spans="1:27" ht="12.75">
      <c r="A283" s="2">
        <v>39783</v>
      </c>
      <c r="B283" s="17">
        <v>0.8097222222222222</v>
      </c>
      <c r="C283" s="17">
        <f t="shared" si="42"/>
        <v>0.8097222222204437</v>
      </c>
      <c r="D283" s="10">
        <v>4.819330555555555</v>
      </c>
      <c r="E283" s="10">
        <v>-23.876886111111112</v>
      </c>
      <c r="F283" s="10">
        <v>4.756836111111111</v>
      </c>
      <c r="G283" s="10">
        <v>-23.339505555555554</v>
      </c>
      <c r="H283" s="49">
        <f t="shared" si="43"/>
        <v>51.43140218628197</v>
      </c>
      <c r="I283" s="50">
        <f t="shared" si="44"/>
        <v>-32.242833333333465</v>
      </c>
      <c r="J283" s="50">
        <f t="shared" si="45"/>
        <v>60.702466442544235</v>
      </c>
      <c r="K283" s="54">
        <v>15.426986613969277</v>
      </c>
      <c r="L283" s="34"/>
      <c r="M283" s="26">
        <f t="shared" si="41"/>
        <v>266</v>
      </c>
      <c r="N283" s="27">
        <f t="shared" si="46"/>
        <v>-1.0796644521464571</v>
      </c>
      <c r="O283" s="28">
        <f t="shared" si="47"/>
        <v>-15.439920999382148</v>
      </c>
      <c r="V283">
        <v>4.874341666666667</v>
      </c>
      <c r="W283">
        <v>-21.96191111111111</v>
      </c>
      <c r="X283" s="49">
        <f t="shared" si="48"/>
        <v>105.39073910007585</v>
      </c>
      <c r="Y283" s="50">
        <f t="shared" si="49"/>
        <v>82.65566666666665</v>
      </c>
      <c r="Z283" s="50">
        <f t="shared" si="50"/>
        <v>133.9371760198466</v>
      </c>
      <c r="AA283" s="54">
        <v>15.426986613969277</v>
      </c>
    </row>
    <row r="284" spans="1:27" ht="12.75">
      <c r="A284" s="2">
        <v>39783</v>
      </c>
      <c r="B284" s="17">
        <v>0.8104166666666667</v>
      </c>
      <c r="C284" s="17">
        <f t="shared" si="42"/>
        <v>0.8104166666671517</v>
      </c>
      <c r="D284" s="10">
        <v>4.835986111111111</v>
      </c>
      <c r="E284" s="10">
        <v>-23.876744444444444</v>
      </c>
      <c r="F284" s="10">
        <v>4.773033333333333</v>
      </c>
      <c r="G284" s="10">
        <v>-23.336352777777776</v>
      </c>
      <c r="H284" s="49">
        <f t="shared" si="43"/>
        <v>51.80865603479178</v>
      </c>
      <c r="I284" s="50">
        <f t="shared" si="44"/>
        <v>-32.42350000000009</v>
      </c>
      <c r="J284" s="50">
        <f t="shared" si="45"/>
        <v>61.11808400450207</v>
      </c>
      <c r="K284" s="54">
        <v>15.426986613969277</v>
      </c>
      <c r="L284" s="34"/>
      <c r="M284" s="26">
        <f t="shared" si="41"/>
        <v>267</v>
      </c>
      <c r="N284" s="27">
        <f t="shared" si="46"/>
        <v>-0.8100362373801603</v>
      </c>
      <c r="O284" s="28">
        <f t="shared" si="47"/>
        <v>-15.456412167463753</v>
      </c>
      <c r="V284">
        <v>4.891041666666666</v>
      </c>
      <c r="W284">
        <v>-21.96188888888889</v>
      </c>
      <c r="X284" s="49">
        <f t="shared" si="48"/>
        <v>105.83918645721744</v>
      </c>
      <c r="Y284" s="50">
        <f t="shared" si="49"/>
        <v>82.46783333333319</v>
      </c>
      <c r="Z284" s="50">
        <f t="shared" si="50"/>
        <v>134.17479988664064</v>
      </c>
      <c r="AA284" s="54">
        <v>15.426986613969277</v>
      </c>
    </row>
    <row r="285" spans="1:27" ht="12.75">
      <c r="A285" s="2">
        <v>39783</v>
      </c>
      <c r="B285" s="17">
        <v>0.811111111111111</v>
      </c>
      <c r="C285" s="17">
        <f t="shared" si="42"/>
        <v>0.8111111111138598</v>
      </c>
      <c r="D285" s="10">
        <v>4.8526388888888885</v>
      </c>
      <c r="E285" s="10">
        <v>-23.876605555555557</v>
      </c>
      <c r="F285" s="10">
        <v>4.789233333333333</v>
      </c>
      <c r="G285" s="10">
        <v>-23.333202777777778</v>
      </c>
      <c r="H285" s="49">
        <f t="shared" si="43"/>
        <v>52.18133749222004</v>
      </c>
      <c r="I285" s="50">
        <f t="shared" si="44"/>
        <v>-32.604166666666714</v>
      </c>
      <c r="J285" s="50">
        <f t="shared" si="45"/>
        <v>61.52985995843603</v>
      </c>
      <c r="K285" s="54">
        <v>15.426986613969277</v>
      </c>
      <c r="L285" s="34"/>
      <c r="M285" s="26">
        <f t="shared" si="41"/>
        <v>268</v>
      </c>
      <c r="N285" s="27">
        <f t="shared" si="46"/>
        <v>-0.5401612777289464</v>
      </c>
      <c r="O285" s="28">
        <f t="shared" si="47"/>
        <v>-15.468195162669522</v>
      </c>
      <c r="V285">
        <v>4.907744444444445</v>
      </c>
      <c r="W285">
        <v>-21.961866666666666</v>
      </c>
      <c r="X285" s="49">
        <f t="shared" si="48"/>
        <v>106.28760363629404</v>
      </c>
      <c r="Y285" s="50">
        <f t="shared" si="49"/>
        <v>82.28016666666676</v>
      </c>
      <c r="Z285" s="50">
        <f t="shared" si="50"/>
        <v>134.41384048318983</v>
      </c>
      <c r="AA285" s="54">
        <v>15.426986613969277</v>
      </c>
    </row>
    <row r="286" spans="1:27" ht="12.75">
      <c r="A286" s="2">
        <v>39783</v>
      </c>
      <c r="B286" s="17">
        <v>0.8118055555555556</v>
      </c>
      <c r="C286" s="17">
        <f t="shared" si="42"/>
        <v>0.8118055555532919</v>
      </c>
      <c r="D286" s="10">
        <v>4.869291666666667</v>
      </c>
      <c r="E286" s="10">
        <v>-23.87646388888889</v>
      </c>
      <c r="F286" s="10">
        <v>4.805427777777777</v>
      </c>
      <c r="G286" s="10">
        <v>-23.330047222222223</v>
      </c>
      <c r="H286" s="49">
        <f t="shared" si="43"/>
        <v>52.55859297834265</v>
      </c>
      <c r="I286" s="50">
        <f t="shared" si="44"/>
        <v>-32.78499999999994</v>
      </c>
      <c r="J286" s="50">
        <f t="shared" si="45"/>
        <v>61.945636818609636</v>
      </c>
      <c r="K286" s="54">
        <v>15.426986613969277</v>
      </c>
      <c r="L286" s="34"/>
      <c r="M286" s="26">
        <f t="shared" si="41"/>
        <v>269</v>
      </c>
      <c r="N286" s="27">
        <f t="shared" si="46"/>
        <v>-0.27012177971989015</v>
      </c>
      <c r="O286" s="28">
        <f t="shared" si="47"/>
        <v>-15.47526639578497</v>
      </c>
      <c r="V286">
        <v>4.924447222222223</v>
      </c>
      <c r="W286">
        <v>-21.961844444444445</v>
      </c>
      <c r="X286" s="49">
        <f t="shared" si="48"/>
        <v>106.74097424922789</v>
      </c>
      <c r="Y286" s="50">
        <f t="shared" si="49"/>
        <v>82.0921666666667</v>
      </c>
      <c r="Z286" s="50">
        <f t="shared" si="50"/>
        <v>134.65793482636704</v>
      </c>
      <c r="AA286" s="54">
        <v>15.426986613969277</v>
      </c>
    </row>
    <row r="287" spans="1:27" ht="12.75">
      <c r="A287" s="2">
        <v>39783</v>
      </c>
      <c r="B287" s="17">
        <v>0.8125</v>
      </c>
      <c r="C287" s="17">
        <f t="shared" si="42"/>
        <v>0.8125</v>
      </c>
      <c r="D287" s="10">
        <v>4.885947222222222</v>
      </c>
      <c r="E287" s="10">
        <v>-23.876325</v>
      </c>
      <c r="F287" s="10">
        <v>4.821625</v>
      </c>
      <c r="G287" s="10">
        <v>-23.326891666666665</v>
      </c>
      <c r="H287" s="49">
        <f t="shared" si="43"/>
        <v>52.93584815380066</v>
      </c>
      <c r="I287" s="50">
        <f t="shared" si="44"/>
        <v>-32.96600000000019</v>
      </c>
      <c r="J287" s="50">
        <f t="shared" si="45"/>
        <v>62.361536027925524</v>
      </c>
      <c r="K287" s="54">
        <v>15.426986613969277</v>
      </c>
      <c r="L287" s="34"/>
      <c r="M287" s="26">
        <f t="shared" si="41"/>
        <v>270</v>
      </c>
      <c r="N287" s="27">
        <f t="shared" si="46"/>
        <v>-2.844358016617175E-15</v>
      </c>
      <c r="O287" s="28">
        <f t="shared" si="47"/>
        <v>-15.47762371284399</v>
      </c>
      <c r="V287">
        <v>4.94115</v>
      </c>
      <c r="W287">
        <v>-21.96182222222222</v>
      </c>
      <c r="X287" s="49">
        <f t="shared" si="48"/>
        <v>107.19182307804856</v>
      </c>
      <c r="Y287" s="50">
        <f t="shared" si="49"/>
        <v>81.90416666666664</v>
      </c>
      <c r="Z287" s="50">
        <f t="shared" si="50"/>
        <v>134.90136934870887</v>
      </c>
      <c r="AA287" s="54">
        <v>15.426986613969277</v>
      </c>
    </row>
    <row r="288" spans="1:27" ht="12.75">
      <c r="A288" s="2">
        <v>39783</v>
      </c>
      <c r="B288" s="17">
        <v>0.8131944444444444</v>
      </c>
      <c r="C288" s="17">
        <f t="shared" si="42"/>
        <v>0.8131944444467081</v>
      </c>
      <c r="D288" s="10">
        <v>4.9026000000000005</v>
      </c>
      <c r="E288" s="10">
        <v>-23.87618611111111</v>
      </c>
      <c r="F288" s="10">
        <v>4.8378194444444444</v>
      </c>
      <c r="G288" s="10">
        <v>-23.32373611111111</v>
      </c>
      <c r="H288" s="49">
        <f t="shared" si="43"/>
        <v>53.31310413841925</v>
      </c>
      <c r="I288" s="50">
        <f t="shared" si="44"/>
        <v>-33.14700000000002</v>
      </c>
      <c r="J288" s="50">
        <f t="shared" si="45"/>
        <v>62.77746954022547</v>
      </c>
      <c r="K288" s="54">
        <v>15.426986613969277</v>
      </c>
      <c r="L288" s="34"/>
      <c r="M288" s="26">
        <f t="shared" si="41"/>
        <v>271</v>
      </c>
      <c r="N288" s="27">
        <f t="shared" si="46"/>
        <v>0.27012177971988444</v>
      </c>
      <c r="O288" s="28">
        <f t="shared" si="47"/>
        <v>-15.47526639578497</v>
      </c>
      <c r="V288">
        <v>4.957852777777778</v>
      </c>
      <c r="W288">
        <v>-21.96179722222222</v>
      </c>
      <c r="X288" s="49">
        <f t="shared" si="48"/>
        <v>107.6451332526303</v>
      </c>
      <c r="Y288" s="50">
        <f t="shared" si="49"/>
        <v>81.7163333333334</v>
      </c>
      <c r="Z288" s="50">
        <f t="shared" si="50"/>
        <v>135.14819216852658</v>
      </c>
      <c r="AA288" s="54">
        <v>15.426986613969277</v>
      </c>
    </row>
    <row r="289" spans="1:27" ht="12.75">
      <c r="A289" s="2">
        <v>39783</v>
      </c>
      <c r="B289" s="17">
        <v>0.813888888888889</v>
      </c>
      <c r="C289" s="17">
        <f t="shared" si="42"/>
        <v>0.8138888888861402</v>
      </c>
      <c r="D289" s="10">
        <v>4.919252777777778</v>
      </c>
      <c r="E289" s="10">
        <v>-23.876044444444446</v>
      </c>
      <c r="F289" s="10">
        <v>4.854013888888889</v>
      </c>
      <c r="G289" s="10">
        <v>-23.32057777777778</v>
      </c>
      <c r="H289" s="49">
        <f t="shared" si="43"/>
        <v>53.69036208437005</v>
      </c>
      <c r="I289" s="50">
        <f t="shared" si="44"/>
        <v>-33.32800000000006</v>
      </c>
      <c r="J289" s="50">
        <f t="shared" si="45"/>
        <v>63.19343767157129</v>
      </c>
      <c r="K289" s="54">
        <v>15.426986613969277</v>
      </c>
      <c r="L289" s="34"/>
      <c r="M289" s="26">
        <f t="shared" si="41"/>
        <v>272</v>
      </c>
      <c r="N289" s="27">
        <f t="shared" si="46"/>
        <v>0.5401612777289545</v>
      </c>
      <c r="O289" s="28">
        <f t="shared" si="47"/>
        <v>-15.468195162669522</v>
      </c>
      <c r="V289">
        <v>4.974555555555556</v>
      </c>
      <c r="W289">
        <v>-21.961775</v>
      </c>
      <c r="X289" s="49">
        <f t="shared" si="48"/>
        <v>108.09841301656346</v>
      </c>
      <c r="Y289" s="50">
        <f t="shared" si="49"/>
        <v>81.52816666666673</v>
      </c>
      <c r="Z289" s="50">
        <f t="shared" si="50"/>
        <v>135.39611832223008</v>
      </c>
      <c r="AA289" s="54">
        <v>15.426986613969277</v>
      </c>
    </row>
    <row r="290" spans="1:27" ht="12.75">
      <c r="A290" s="2">
        <v>39783</v>
      </c>
      <c r="B290" s="17">
        <v>0.8145833333333333</v>
      </c>
      <c r="C290" s="17">
        <f t="shared" si="42"/>
        <v>0.8145833333328483</v>
      </c>
      <c r="D290" s="10">
        <v>4.935908333333334</v>
      </c>
      <c r="E290" s="10">
        <v>-23.875905555555555</v>
      </c>
      <c r="F290" s="10">
        <v>4.870208333333334</v>
      </c>
      <c r="G290" s="10">
        <v>-23.317416666666666</v>
      </c>
      <c r="H290" s="49">
        <f t="shared" si="43"/>
        <v>54.06990575599089</v>
      </c>
      <c r="I290" s="50">
        <f t="shared" si="44"/>
        <v>-33.5093333333333</v>
      </c>
      <c r="J290" s="50">
        <f t="shared" si="45"/>
        <v>63.61155656723217</v>
      </c>
      <c r="K290" s="54">
        <v>15.426986613969277</v>
      </c>
      <c r="L290" s="34"/>
      <c r="M290" s="26">
        <f t="shared" si="41"/>
        <v>273</v>
      </c>
      <c r="N290" s="27">
        <f t="shared" si="46"/>
        <v>0.8100362373801546</v>
      </c>
      <c r="O290" s="28">
        <f t="shared" si="47"/>
        <v>-15.456412167463753</v>
      </c>
      <c r="V290">
        <v>4.991258333333334</v>
      </c>
      <c r="W290">
        <v>-21.96175277777778</v>
      </c>
      <c r="X290" s="49">
        <f t="shared" si="48"/>
        <v>108.5516622607981</v>
      </c>
      <c r="Y290" s="50">
        <f t="shared" si="49"/>
        <v>81.33983333333326</v>
      </c>
      <c r="Z290" s="50">
        <f t="shared" si="50"/>
        <v>135.64524269681118</v>
      </c>
      <c r="AA290" s="54">
        <v>15.426986613969277</v>
      </c>
    </row>
    <row r="291" spans="1:27" ht="12.75">
      <c r="A291" s="2">
        <v>39783</v>
      </c>
      <c r="B291" s="17">
        <v>0.8152777777777778</v>
      </c>
      <c r="C291" s="17">
        <f t="shared" si="42"/>
        <v>0.8152777777795563</v>
      </c>
      <c r="D291" s="10">
        <v>4.952561111111112</v>
      </c>
      <c r="E291" s="10">
        <v>-23.87576388888889</v>
      </c>
      <c r="F291" s="10">
        <v>4.886399999999999</v>
      </c>
      <c r="G291" s="10">
        <v>-23.314255555555555</v>
      </c>
      <c r="H291" s="49">
        <f t="shared" si="43"/>
        <v>54.44945141011366</v>
      </c>
      <c r="I291" s="50">
        <f t="shared" si="44"/>
        <v>-33.690500000000156</v>
      </c>
      <c r="J291" s="50">
        <f t="shared" si="45"/>
        <v>64.02962243456022</v>
      </c>
      <c r="K291" s="54">
        <v>15.426986613969277</v>
      </c>
      <c r="L291" s="34"/>
      <c r="M291" s="26">
        <f t="shared" si="41"/>
        <v>274</v>
      </c>
      <c r="N291" s="27">
        <f t="shared" si="46"/>
        <v>1.0796644521464516</v>
      </c>
      <c r="O291" s="28">
        <f t="shared" si="47"/>
        <v>-15.43992099938215</v>
      </c>
      <c r="V291">
        <v>5.007958333333334</v>
      </c>
      <c r="W291">
        <v>-21.961730555555555</v>
      </c>
      <c r="X291" s="49">
        <f t="shared" si="48"/>
        <v>109.00488132808806</v>
      </c>
      <c r="Y291" s="50">
        <f t="shared" si="49"/>
        <v>81.1515</v>
      </c>
      <c r="Z291" s="50">
        <f t="shared" si="50"/>
        <v>135.89565889166792</v>
      </c>
      <c r="AA291" s="54">
        <v>15.426986613969277</v>
      </c>
    </row>
    <row r="292" spans="1:27" ht="12.75">
      <c r="A292" s="2">
        <v>39783</v>
      </c>
      <c r="B292" s="17">
        <v>0.8159722222222222</v>
      </c>
      <c r="C292" s="17">
        <f t="shared" si="42"/>
        <v>0.8159722222189885</v>
      </c>
      <c r="D292" s="10">
        <v>4.969216666666667</v>
      </c>
      <c r="E292" s="10">
        <v>-23.875625</v>
      </c>
      <c r="F292" s="10">
        <v>4.9025944444444445</v>
      </c>
      <c r="G292" s="10">
        <v>-23.311091666666666</v>
      </c>
      <c r="H292" s="49">
        <f t="shared" si="43"/>
        <v>54.828996717953196</v>
      </c>
      <c r="I292" s="50">
        <f t="shared" si="44"/>
        <v>-33.872</v>
      </c>
      <c r="J292" s="50">
        <f t="shared" si="45"/>
        <v>64.44789573831966</v>
      </c>
      <c r="K292" s="54">
        <v>15.426986613969277</v>
      </c>
      <c r="L292" s="34"/>
      <c r="M292" s="26">
        <f t="shared" si="41"/>
        <v>275</v>
      </c>
      <c r="N292" s="27">
        <f t="shared" si="46"/>
        <v>1.3489637906616803</v>
      </c>
      <c r="O292" s="28">
        <f t="shared" si="47"/>
        <v>-15.41872668179426</v>
      </c>
      <c r="V292">
        <v>5.0246611111111115</v>
      </c>
      <c r="W292">
        <v>-21.961708333333334</v>
      </c>
      <c r="X292" s="49">
        <f t="shared" si="48"/>
        <v>109.45806920918575</v>
      </c>
      <c r="Y292" s="50">
        <f t="shared" si="49"/>
        <v>80.96299999999992</v>
      </c>
      <c r="Z292" s="50">
        <f t="shared" si="50"/>
        <v>136.14725955377466</v>
      </c>
      <c r="AA292" s="54">
        <v>15.426986613969277</v>
      </c>
    </row>
    <row r="293" spans="1:27" ht="12.75">
      <c r="A293" s="2">
        <v>39783</v>
      </c>
      <c r="B293" s="17">
        <v>0.8166666666666668</v>
      </c>
      <c r="C293" s="17">
        <f t="shared" si="42"/>
        <v>0.8166666666656965</v>
      </c>
      <c r="D293" s="10">
        <v>4.985869444444445</v>
      </c>
      <c r="E293" s="10">
        <v>-23.875483333333335</v>
      </c>
      <c r="F293" s="10">
        <v>4.918783333333334</v>
      </c>
      <c r="G293" s="10">
        <v>-23.307927777777778</v>
      </c>
      <c r="H293" s="49">
        <f t="shared" si="43"/>
        <v>55.21083009262916</v>
      </c>
      <c r="I293" s="50">
        <f t="shared" si="44"/>
        <v>-34.053333333333455</v>
      </c>
      <c r="J293" s="50">
        <f t="shared" si="45"/>
        <v>64.8680604814749</v>
      </c>
      <c r="K293" s="54">
        <v>15.426986613969277</v>
      </c>
      <c r="L293" s="34"/>
      <c r="M293" s="26">
        <f t="shared" si="41"/>
        <v>276</v>
      </c>
      <c r="N293" s="27">
        <f t="shared" si="46"/>
        <v>1.6178522217385678</v>
      </c>
      <c r="O293" s="28">
        <f t="shared" si="47"/>
        <v>-15.392835670694538</v>
      </c>
      <c r="V293">
        <v>5.041363888888889</v>
      </c>
      <c r="W293">
        <v>-21.96168611111111</v>
      </c>
      <c r="X293" s="49">
        <f t="shared" si="48"/>
        <v>109.91620874685034</v>
      </c>
      <c r="Y293" s="50">
        <f t="shared" si="49"/>
        <v>80.77450000000006</v>
      </c>
      <c r="Z293" s="50">
        <f t="shared" si="50"/>
        <v>136.4041524130816</v>
      </c>
      <c r="AA293" s="54">
        <v>15.426986613969277</v>
      </c>
    </row>
    <row r="294" spans="1:27" ht="12.75">
      <c r="A294" s="2">
        <v>39783</v>
      </c>
      <c r="B294" s="17">
        <v>0.8173611111111111</v>
      </c>
      <c r="C294" s="17">
        <f t="shared" si="42"/>
        <v>0.8173611111124046</v>
      </c>
      <c r="D294" s="10">
        <v>5.002522222222222</v>
      </c>
      <c r="E294" s="10">
        <v>-23.875344444444444</v>
      </c>
      <c r="F294" s="10">
        <v>4.9349750000000006</v>
      </c>
      <c r="G294" s="10">
        <v>-23.304761111111112</v>
      </c>
      <c r="H294" s="49">
        <f t="shared" si="43"/>
        <v>55.59037703911312</v>
      </c>
      <c r="I294" s="50">
        <f t="shared" si="44"/>
        <v>-34.2349999999999</v>
      </c>
      <c r="J294" s="50">
        <f t="shared" si="45"/>
        <v>65.28648592435304</v>
      </c>
      <c r="K294" s="54">
        <v>15.426986613969277</v>
      </c>
      <c r="L294" s="34"/>
      <c r="M294" s="26">
        <f t="shared" si="41"/>
        <v>277</v>
      </c>
      <c r="N294" s="27">
        <f t="shared" si="46"/>
        <v>1.886247839356241</v>
      </c>
      <c r="O294" s="28">
        <f t="shared" si="47"/>
        <v>-15.362255852735771</v>
      </c>
      <c r="V294">
        <v>5.058066666666667</v>
      </c>
      <c r="W294">
        <v>-21.96166111111111</v>
      </c>
      <c r="X294" s="49">
        <f t="shared" si="48"/>
        <v>110.37182590519976</v>
      </c>
      <c r="Y294" s="50">
        <f t="shared" si="49"/>
        <v>80.5860000000002</v>
      </c>
      <c r="Z294" s="50">
        <f t="shared" si="50"/>
        <v>136.66032105058056</v>
      </c>
      <c r="AA294" s="54">
        <v>15.426986613969277</v>
      </c>
    </row>
    <row r="295" spans="1:27" ht="12.75">
      <c r="A295" s="2">
        <v>39783</v>
      </c>
      <c r="B295" s="17">
        <v>0.8180555555555555</v>
      </c>
      <c r="C295" s="17">
        <f t="shared" si="42"/>
        <v>0.8180555555591127</v>
      </c>
      <c r="D295" s="10">
        <v>5.019177777777777</v>
      </c>
      <c r="E295" s="10">
        <v>-23.875205555555556</v>
      </c>
      <c r="F295" s="10">
        <v>4.951163888888889</v>
      </c>
      <c r="G295" s="10">
        <v>-23.301591666666667</v>
      </c>
      <c r="H295" s="49">
        <f t="shared" si="43"/>
        <v>55.97449694557786</v>
      </c>
      <c r="I295" s="50">
        <f t="shared" si="44"/>
        <v>-34.41683333333337</v>
      </c>
      <c r="J295" s="50">
        <f t="shared" si="45"/>
        <v>65.70892424172649</v>
      </c>
      <c r="K295" s="54">
        <v>15.426986613969277</v>
      </c>
      <c r="L295" s="34"/>
      <c r="M295" s="26">
        <f t="shared" si="41"/>
        <v>278</v>
      </c>
      <c r="N295" s="27">
        <f t="shared" si="46"/>
        <v>2.1540688876095397</v>
      </c>
      <c r="O295" s="28">
        <f t="shared" si="47"/>
        <v>-15.326996542826752</v>
      </c>
      <c r="V295">
        <v>5.074769444444444</v>
      </c>
      <c r="W295">
        <v>-21.96163888888889</v>
      </c>
      <c r="X295" s="49">
        <f t="shared" si="48"/>
        <v>110.82990302043615</v>
      </c>
      <c r="Y295" s="50">
        <f t="shared" si="49"/>
        <v>80.3971666666667</v>
      </c>
      <c r="Z295" s="50">
        <f t="shared" si="50"/>
        <v>136.91958154897736</v>
      </c>
      <c r="AA295" s="54">
        <v>15.426986613969277</v>
      </c>
    </row>
    <row r="296" spans="1:27" ht="12.75">
      <c r="A296" s="2">
        <v>39783</v>
      </c>
      <c r="B296" s="17">
        <v>0.81875</v>
      </c>
      <c r="C296" s="17">
        <f t="shared" si="42"/>
        <v>0.8187499999985448</v>
      </c>
      <c r="D296" s="10">
        <v>5.035830555555555</v>
      </c>
      <c r="E296" s="10">
        <v>-23.87506388888889</v>
      </c>
      <c r="F296" s="10">
        <v>4.967352777777778</v>
      </c>
      <c r="G296" s="10">
        <v>-23.298425</v>
      </c>
      <c r="H296" s="49">
        <f t="shared" si="43"/>
        <v>56.356332809766094</v>
      </c>
      <c r="I296" s="50">
        <f t="shared" si="44"/>
        <v>-34.598333333333215</v>
      </c>
      <c r="J296" s="50">
        <f t="shared" si="45"/>
        <v>66.12927428310063</v>
      </c>
      <c r="K296" s="54">
        <v>15.426986613969277</v>
      </c>
      <c r="L296" s="34"/>
      <c r="M296" s="26">
        <f t="shared" si="41"/>
        <v>279</v>
      </c>
      <c r="N296" s="27">
        <f t="shared" si="46"/>
        <v>2.4212337856127384</v>
      </c>
      <c r="O296" s="28">
        <f t="shared" si="47"/>
        <v>-15.287068481294835</v>
      </c>
      <c r="V296">
        <v>5.0914722222222215</v>
      </c>
      <c r="W296">
        <v>-21.961616666666664</v>
      </c>
      <c r="X296" s="49">
        <f t="shared" si="48"/>
        <v>111.28794873072025</v>
      </c>
      <c r="Y296" s="50">
        <f t="shared" si="49"/>
        <v>80.20850000000024</v>
      </c>
      <c r="Z296" s="50">
        <f t="shared" si="50"/>
        <v>137.18021360583114</v>
      </c>
      <c r="AA296" s="54">
        <v>15.426986613969277</v>
      </c>
    </row>
    <row r="297" spans="1:27" ht="12.75">
      <c r="A297" s="2">
        <v>39783</v>
      </c>
      <c r="B297" s="17">
        <v>0.8194444444444445</v>
      </c>
      <c r="C297" s="17">
        <f t="shared" si="42"/>
        <v>0.8194444444452529</v>
      </c>
      <c r="D297" s="10">
        <v>5.052483333333333</v>
      </c>
      <c r="E297" s="10">
        <v>-23.874925</v>
      </c>
      <c r="F297" s="10">
        <v>4.9835416666666665</v>
      </c>
      <c r="G297" s="10">
        <v>-23.29525277777778</v>
      </c>
      <c r="H297" s="49">
        <f t="shared" si="43"/>
        <v>56.73816829171384</v>
      </c>
      <c r="I297" s="50">
        <f t="shared" si="44"/>
        <v>-34.78033333333329</v>
      </c>
      <c r="J297" s="50">
        <f t="shared" si="45"/>
        <v>66.5499160621305</v>
      </c>
      <c r="K297" s="54">
        <v>15.426986613969277</v>
      </c>
      <c r="L297" s="34"/>
      <c r="M297" s="26">
        <f t="shared" si="41"/>
        <v>280</v>
      </c>
      <c r="N297" s="27">
        <f t="shared" si="46"/>
        <v>2.6876611523498215</v>
      </c>
      <c r="O297" s="28">
        <f t="shared" si="47"/>
        <v>-15.24248383061436</v>
      </c>
      <c r="V297">
        <v>5.108172222222222</v>
      </c>
      <c r="W297">
        <v>-21.961594444444444</v>
      </c>
      <c r="X297" s="49">
        <f t="shared" si="48"/>
        <v>111.74347237668351</v>
      </c>
      <c r="Y297" s="50">
        <f t="shared" si="49"/>
        <v>80.01950000000015</v>
      </c>
      <c r="Z297" s="50">
        <f t="shared" si="50"/>
        <v>137.43989231314413</v>
      </c>
      <c r="AA297" s="54">
        <v>15.426986613969277</v>
      </c>
    </row>
    <row r="298" spans="1:27" ht="12.75">
      <c r="A298" s="2">
        <v>39783</v>
      </c>
      <c r="B298" s="17">
        <v>0.8201388888888889</v>
      </c>
      <c r="C298" s="17">
        <f t="shared" si="42"/>
        <v>0.820138888891961</v>
      </c>
      <c r="D298" s="10">
        <v>5.069138888888888</v>
      </c>
      <c r="E298" s="10">
        <v>-23.874783333333333</v>
      </c>
      <c r="F298" s="10">
        <v>4.999730555555556</v>
      </c>
      <c r="G298" s="10">
        <v>-23.292080555555557</v>
      </c>
      <c r="H298" s="49">
        <f t="shared" si="43"/>
        <v>57.122291898708625</v>
      </c>
      <c r="I298" s="50">
        <f t="shared" si="44"/>
        <v>-34.96216666666655</v>
      </c>
      <c r="J298" s="50">
        <f t="shared" si="45"/>
        <v>66.97245202162634</v>
      </c>
      <c r="K298" s="54">
        <v>15.426986613969277</v>
      </c>
      <c r="L298" s="34"/>
      <c r="M298" s="26">
        <f t="shared" si="41"/>
        <v>281</v>
      </c>
      <c r="N298" s="27">
        <f t="shared" si="46"/>
        <v>2.953269831463954</v>
      </c>
      <c r="O298" s="28">
        <f t="shared" si="47"/>
        <v>-15.193256171701819</v>
      </c>
      <c r="P298" s="14"/>
      <c r="V298">
        <v>5.124874999999999</v>
      </c>
      <c r="W298">
        <v>-21.961572222222223</v>
      </c>
      <c r="X298" s="49">
        <f t="shared" si="48"/>
        <v>112.20145500811556</v>
      </c>
      <c r="Y298" s="50">
        <f t="shared" si="49"/>
        <v>79.83050000000006</v>
      </c>
      <c r="Z298" s="50">
        <f t="shared" si="50"/>
        <v>137.70285122751886</v>
      </c>
      <c r="AA298" s="54">
        <v>15.426986613969277</v>
      </c>
    </row>
    <row r="299" spans="1:27" ht="12.75">
      <c r="A299" s="2">
        <v>39783</v>
      </c>
      <c r="B299" s="17">
        <v>0.8208333333333333</v>
      </c>
      <c r="C299" s="17">
        <f t="shared" si="42"/>
        <v>0.8208333333313931</v>
      </c>
      <c r="D299" s="10">
        <v>5.085791666666666</v>
      </c>
      <c r="E299" s="10">
        <v>-23.874644444444446</v>
      </c>
      <c r="F299" s="10">
        <v>5.015916666666667</v>
      </c>
      <c r="G299" s="10">
        <v>-23.288908333333335</v>
      </c>
      <c r="H299" s="49">
        <f t="shared" si="43"/>
        <v>57.5064151119835</v>
      </c>
      <c r="I299" s="50">
        <f t="shared" si="44"/>
        <v>-35.14416666666662</v>
      </c>
      <c r="J299" s="50">
        <f t="shared" si="45"/>
        <v>67.39510538404258</v>
      </c>
      <c r="K299" s="54">
        <v>15.426986613969277</v>
      </c>
      <c r="L299" s="34"/>
      <c r="M299" s="26">
        <f t="shared" si="41"/>
        <v>282</v>
      </c>
      <c r="N299" s="27">
        <f t="shared" si="46"/>
        <v>3.217978915978441</v>
      </c>
      <c r="O299" s="28">
        <f t="shared" si="47"/>
        <v>-15.139400499779004</v>
      </c>
      <c r="V299">
        <v>5.141577777777778</v>
      </c>
      <c r="W299">
        <v>-21.961547222222222</v>
      </c>
      <c r="X299" s="49">
        <f t="shared" si="48"/>
        <v>112.66189680989666</v>
      </c>
      <c r="Y299" s="50">
        <f t="shared" si="49"/>
        <v>79.64166666666678</v>
      </c>
      <c r="Z299" s="50">
        <f t="shared" si="50"/>
        <v>137.9691924389219</v>
      </c>
      <c r="AA299" s="54">
        <v>15.426986613969277</v>
      </c>
    </row>
    <row r="300" spans="1:27" ht="12.75">
      <c r="A300" s="2">
        <v>39783</v>
      </c>
      <c r="B300" s="17">
        <v>0.8215277777777777</v>
      </c>
      <c r="C300" s="17">
        <f t="shared" si="42"/>
        <v>0.8215277777781012</v>
      </c>
      <c r="D300" s="10">
        <v>5.102447222222222</v>
      </c>
      <c r="E300" s="10">
        <v>-23.874502777777778</v>
      </c>
      <c r="F300" s="10">
        <v>5.032102777777777</v>
      </c>
      <c r="G300" s="10">
        <v>-23.285733333333337</v>
      </c>
      <c r="H300" s="49">
        <f t="shared" si="43"/>
        <v>57.89282647667078</v>
      </c>
      <c r="I300" s="50">
        <f t="shared" si="44"/>
        <v>-35.32616666666648</v>
      </c>
      <c r="J300" s="50">
        <f t="shared" si="45"/>
        <v>67.81974202854956</v>
      </c>
      <c r="K300" s="54">
        <v>15.421028027788031</v>
      </c>
      <c r="L300" s="34"/>
      <c r="M300" s="26">
        <f t="shared" si="41"/>
        <v>283</v>
      </c>
      <c r="N300" s="27">
        <f t="shared" si="46"/>
        <v>3.4817077729418604</v>
      </c>
      <c r="O300" s="28">
        <f t="shared" si="47"/>
        <v>-15.080933219805292</v>
      </c>
      <c r="V300">
        <v>5.158280555555556</v>
      </c>
      <c r="W300">
        <v>-21.961524999999998</v>
      </c>
      <c r="X300" s="49">
        <f t="shared" si="48"/>
        <v>113.1223066497203</v>
      </c>
      <c r="Y300" s="50">
        <f t="shared" si="49"/>
        <v>79.4525000000003</v>
      </c>
      <c r="Z300" s="50">
        <f t="shared" si="50"/>
        <v>138.2365943518698</v>
      </c>
      <c r="AA300" s="54">
        <v>15.421028027788031</v>
      </c>
    </row>
    <row r="301" spans="1:27" ht="12.75">
      <c r="A301" s="2">
        <v>39783</v>
      </c>
      <c r="B301" s="17">
        <v>0.8222222222222223</v>
      </c>
      <c r="C301" s="17">
        <f t="shared" si="42"/>
        <v>0.8222222222248092</v>
      </c>
      <c r="D301" s="10">
        <v>5.1190999999999995</v>
      </c>
      <c r="E301" s="10">
        <v>-23.87436388888889</v>
      </c>
      <c r="F301" s="10">
        <v>5.048286111111111</v>
      </c>
      <c r="G301" s="10">
        <v>-23.282558333333334</v>
      </c>
      <c r="H301" s="49">
        <f t="shared" si="43"/>
        <v>58.279237436060136</v>
      </c>
      <c r="I301" s="50">
        <f t="shared" si="44"/>
        <v>-35.50833333333337</v>
      </c>
      <c r="J301" s="50">
        <f t="shared" si="45"/>
        <v>68.24449613148145</v>
      </c>
      <c r="K301" s="54">
        <v>15.421028027788031</v>
      </c>
      <c r="L301" s="34"/>
      <c r="M301" s="26">
        <f t="shared" si="41"/>
        <v>284</v>
      </c>
      <c r="N301" s="27">
        <f t="shared" si="46"/>
        <v>3.744376067989581</v>
      </c>
      <c r="O301" s="28">
        <f t="shared" si="47"/>
        <v>-15.017872141480545</v>
      </c>
      <c r="V301">
        <v>5.1749833333333335</v>
      </c>
      <c r="W301">
        <v>-21.961502777777778</v>
      </c>
      <c r="X301" s="49">
        <f t="shared" si="48"/>
        <v>113.58517520558796</v>
      </c>
      <c r="Y301" s="50">
        <f t="shared" si="49"/>
        <v>79.26333333333339</v>
      </c>
      <c r="Z301" s="50">
        <f t="shared" si="50"/>
        <v>138.50728514267846</v>
      </c>
      <c r="AA301" s="54">
        <v>15.421028027788031</v>
      </c>
    </row>
    <row r="302" spans="1:27" ht="12.75">
      <c r="A302" s="2">
        <v>39783</v>
      </c>
      <c r="B302" s="17">
        <v>0.8229166666666666</v>
      </c>
      <c r="C302" s="17">
        <f t="shared" si="42"/>
        <v>0.8229166666642413</v>
      </c>
      <c r="D302" s="10">
        <v>5.135752777777778</v>
      </c>
      <c r="E302" s="10">
        <v>-23.874222222222222</v>
      </c>
      <c r="F302" s="10">
        <v>5.064472222222222</v>
      </c>
      <c r="G302" s="10">
        <v>-23.279380555555555</v>
      </c>
      <c r="H302" s="49">
        <f t="shared" si="43"/>
        <v>58.66336439263053</v>
      </c>
      <c r="I302" s="50">
        <f t="shared" si="44"/>
        <v>-35.69050000000004</v>
      </c>
      <c r="J302" s="50">
        <f t="shared" si="45"/>
        <v>68.66732929212083</v>
      </c>
      <c r="K302" s="54">
        <v>15.421028027788031</v>
      </c>
      <c r="L302" s="34"/>
      <c r="M302" s="26">
        <f t="shared" si="41"/>
        <v>285</v>
      </c>
      <c r="N302" s="27">
        <f t="shared" si="46"/>
        <v>4.005903789814406</v>
      </c>
      <c r="O302" s="28">
        <f t="shared" si="47"/>
        <v>-14.950236473820109</v>
      </c>
      <c r="V302">
        <v>5.191686111111111</v>
      </c>
      <c r="W302">
        <v>-21.961480555555553</v>
      </c>
      <c r="X302" s="49">
        <f t="shared" si="48"/>
        <v>114.04552073076435</v>
      </c>
      <c r="Y302" s="50">
        <f t="shared" si="49"/>
        <v>79.0740000000001</v>
      </c>
      <c r="Z302" s="50">
        <f t="shared" si="50"/>
        <v>138.77708123011962</v>
      </c>
      <c r="AA302" s="54">
        <v>15.421028027788031</v>
      </c>
    </row>
    <row r="303" spans="1:27" ht="12.75">
      <c r="A303" s="2">
        <v>39783</v>
      </c>
      <c r="B303" s="17">
        <v>0.8236111111111111</v>
      </c>
      <c r="C303" s="17">
        <f t="shared" si="42"/>
        <v>0.8236111111109494</v>
      </c>
      <c r="D303" s="10">
        <v>5.152408333333334</v>
      </c>
      <c r="E303" s="10">
        <v>-23.874083333333335</v>
      </c>
      <c r="F303" s="10">
        <v>5.0806555555555555</v>
      </c>
      <c r="G303" s="10">
        <v>-23.276202777777776</v>
      </c>
      <c r="H303" s="49">
        <f t="shared" si="43"/>
        <v>59.05206310801589</v>
      </c>
      <c r="I303" s="50">
        <f t="shared" si="44"/>
        <v>-35.87283333333353</v>
      </c>
      <c r="J303" s="50">
        <f t="shared" si="45"/>
        <v>69.0941844779589</v>
      </c>
      <c r="K303" s="54">
        <v>15.421028027788031</v>
      </c>
      <c r="L303" s="34"/>
      <c r="M303" s="26">
        <f t="shared" si="41"/>
        <v>286</v>
      </c>
      <c r="N303" s="27">
        <f t="shared" si="46"/>
        <v>4.266211274538806</v>
      </c>
      <c r="O303" s="28">
        <f t="shared" si="47"/>
        <v>-14.878046819303552</v>
      </c>
      <c r="V303">
        <v>5.208388888888889</v>
      </c>
      <c r="W303">
        <v>-21.961458333333333</v>
      </c>
      <c r="X303" s="49">
        <f t="shared" si="48"/>
        <v>114.50832463288884</v>
      </c>
      <c r="Y303" s="50">
        <f t="shared" si="49"/>
        <v>78.88466666666659</v>
      </c>
      <c r="Z303" s="50">
        <f t="shared" si="50"/>
        <v>139.05016017733368</v>
      </c>
      <c r="AA303" s="54">
        <v>15.421028027788031</v>
      </c>
    </row>
    <row r="304" spans="1:27" ht="12.75">
      <c r="A304" s="2">
        <v>39783</v>
      </c>
      <c r="B304" s="17">
        <v>0.8243055555555556</v>
      </c>
      <c r="C304" s="17">
        <f t="shared" si="42"/>
        <v>0.8243055555576575</v>
      </c>
      <c r="D304" s="10">
        <v>5.1690611111111116</v>
      </c>
      <c r="E304" s="10">
        <v>-23.873941666666667</v>
      </c>
      <c r="F304" s="10">
        <v>5.096838888888889</v>
      </c>
      <c r="G304" s="10">
        <v>-23.27302222222222</v>
      </c>
      <c r="H304" s="49">
        <f t="shared" si="43"/>
        <v>59.43847783713496</v>
      </c>
      <c r="I304" s="50">
        <f t="shared" si="44"/>
        <v>-36.05516666666681</v>
      </c>
      <c r="J304" s="50">
        <f t="shared" si="45"/>
        <v>69.51911744949517</v>
      </c>
      <c r="K304" s="54">
        <v>15.421028027788031</v>
      </c>
      <c r="L304" s="34"/>
      <c r="M304" s="26">
        <f t="shared" si="41"/>
        <v>287</v>
      </c>
      <c r="N304" s="27">
        <f t="shared" si="46"/>
        <v>4.525219229981251</v>
      </c>
      <c r="O304" s="28">
        <f t="shared" si="47"/>
        <v>-14.801325167598963</v>
      </c>
      <c r="V304">
        <v>5.225088888888889</v>
      </c>
      <c r="W304">
        <v>-21.961433333333332</v>
      </c>
      <c r="X304" s="49">
        <f t="shared" si="48"/>
        <v>114.9686058971364</v>
      </c>
      <c r="Y304" s="50">
        <f t="shared" si="49"/>
        <v>78.6953333333333</v>
      </c>
      <c r="Z304" s="50">
        <f t="shared" si="50"/>
        <v>139.3224168264946</v>
      </c>
      <c r="AA304" s="54">
        <v>15.421028027788031</v>
      </c>
    </row>
    <row r="305" spans="1:27" ht="12.75">
      <c r="A305" s="2">
        <v>39783</v>
      </c>
      <c r="B305" s="17">
        <v>0.825</v>
      </c>
      <c r="C305" s="17">
        <f t="shared" si="42"/>
        <v>0.8249999999970896</v>
      </c>
      <c r="D305" s="10">
        <v>5.185713888888889</v>
      </c>
      <c r="E305" s="10">
        <v>-23.87380277777778</v>
      </c>
      <c r="F305" s="10">
        <v>5.113019444444444</v>
      </c>
      <c r="G305" s="10">
        <v>-23.269841666666665</v>
      </c>
      <c r="H305" s="49">
        <f t="shared" si="43"/>
        <v>59.82717822554916</v>
      </c>
      <c r="I305" s="50">
        <f t="shared" si="44"/>
        <v>-36.2376666666669</v>
      </c>
      <c r="J305" s="50">
        <f t="shared" si="45"/>
        <v>69.94612026321464</v>
      </c>
      <c r="K305" s="54">
        <v>15.421028027788031</v>
      </c>
      <c r="L305" s="34"/>
      <c r="M305" s="26">
        <f t="shared" si="41"/>
        <v>288</v>
      </c>
      <c r="N305" s="27">
        <f t="shared" si="46"/>
        <v>4.782848759809461</v>
      </c>
      <c r="O305" s="28">
        <f t="shared" si="47"/>
        <v>-14.720094888864667</v>
      </c>
      <c r="V305">
        <v>5.241791666666667</v>
      </c>
      <c r="W305">
        <v>-21.96141111111111</v>
      </c>
      <c r="X305" s="49">
        <f t="shared" si="48"/>
        <v>115.43383525779632</v>
      </c>
      <c r="Y305" s="50">
        <f t="shared" si="49"/>
        <v>78.50583333333319</v>
      </c>
      <c r="Z305" s="50">
        <f t="shared" si="50"/>
        <v>139.59991471947663</v>
      </c>
      <c r="AA305" s="54">
        <v>15.421028027788031</v>
      </c>
    </row>
    <row r="306" spans="1:27" ht="12.75">
      <c r="A306" s="2">
        <v>39783</v>
      </c>
      <c r="B306" s="17">
        <v>0.8256944444444444</v>
      </c>
      <c r="C306" s="17">
        <f t="shared" si="42"/>
        <v>0.8256944444437977</v>
      </c>
      <c r="D306" s="10">
        <v>5.202369444444445</v>
      </c>
      <c r="E306" s="10">
        <v>-23.87366111111111</v>
      </c>
      <c r="F306" s="10">
        <v>5.1292</v>
      </c>
      <c r="G306" s="10">
        <v>-23.266658333333332</v>
      </c>
      <c r="H306" s="49">
        <f t="shared" si="43"/>
        <v>60.21816683985531</v>
      </c>
      <c r="I306" s="50">
        <f t="shared" si="44"/>
        <v>-36.42016666666677</v>
      </c>
      <c r="J306" s="50">
        <f t="shared" si="45"/>
        <v>70.37511035572474</v>
      </c>
      <c r="K306" s="54">
        <v>15.421028027788031</v>
      </c>
      <c r="L306" s="34"/>
      <c r="M306" s="26">
        <f t="shared" si="41"/>
        <v>289</v>
      </c>
      <c r="N306" s="27">
        <f t="shared" si="46"/>
        <v>5.039021387572937</v>
      </c>
      <c r="O306" s="28">
        <f t="shared" si="47"/>
        <v>-14.63438072663046</v>
      </c>
      <c r="V306">
        <v>5.258494444444445</v>
      </c>
      <c r="W306">
        <v>-21.961388888888887</v>
      </c>
      <c r="X306" s="49">
        <f t="shared" si="48"/>
        <v>115.89903175443943</v>
      </c>
      <c r="Y306" s="50">
        <f t="shared" si="49"/>
        <v>78.31616666666669</v>
      </c>
      <c r="Z306" s="50">
        <f t="shared" si="50"/>
        <v>139.8785456136061</v>
      </c>
      <c r="AA306" s="54">
        <v>15.421028027788031</v>
      </c>
    </row>
    <row r="307" spans="1:27" ht="12.75">
      <c r="A307" s="2">
        <v>39783</v>
      </c>
      <c r="B307" s="17">
        <v>0.8263888888888888</v>
      </c>
      <c r="C307" s="17">
        <f t="shared" si="42"/>
        <v>0.8263888888905058</v>
      </c>
      <c r="D307" s="10">
        <v>5.219022222222223</v>
      </c>
      <c r="E307" s="10">
        <v>-23.873522222222224</v>
      </c>
      <c r="F307" s="10">
        <v>5.145380555555556</v>
      </c>
      <c r="G307" s="10">
        <v>-23.263475</v>
      </c>
      <c r="H307" s="49">
        <f t="shared" si="43"/>
        <v>60.60686890617598</v>
      </c>
      <c r="I307" s="50">
        <f t="shared" si="44"/>
        <v>-36.602833333333464</v>
      </c>
      <c r="J307" s="50">
        <f t="shared" si="45"/>
        <v>70.80225961534128</v>
      </c>
      <c r="K307" s="54">
        <v>15.421028027788031</v>
      </c>
      <c r="L307" s="34"/>
      <c r="M307" s="26">
        <f t="shared" si="41"/>
        <v>290</v>
      </c>
      <c r="N307" s="27">
        <f t="shared" si="46"/>
        <v>5.293659080607674</v>
      </c>
      <c r="O307" s="28">
        <f t="shared" si="47"/>
        <v>-14.54420879026049</v>
      </c>
      <c r="V307">
        <v>5.275197222222222</v>
      </c>
      <c r="W307">
        <v>-21.961366666666667</v>
      </c>
      <c r="X307" s="49">
        <f t="shared" si="48"/>
        <v>116.36419527529779</v>
      </c>
      <c r="Y307" s="50">
        <f t="shared" si="49"/>
        <v>78.12649999999998</v>
      </c>
      <c r="Z307" s="50">
        <f t="shared" si="50"/>
        <v>140.15839591090372</v>
      </c>
      <c r="AA307" s="54">
        <v>15.421028027788031</v>
      </c>
    </row>
    <row r="308" spans="1:27" ht="12.75">
      <c r="A308" s="2">
        <v>39783</v>
      </c>
      <c r="B308" s="17">
        <v>0.8270833333333334</v>
      </c>
      <c r="C308" s="17">
        <f t="shared" si="42"/>
        <v>0.8270833333299379</v>
      </c>
      <c r="D308" s="10">
        <v>5.235675</v>
      </c>
      <c r="E308" s="10">
        <v>-23.873380555555556</v>
      </c>
      <c r="F308" s="10">
        <v>5.161561111111111</v>
      </c>
      <c r="G308" s="10">
        <v>-23.26028888888889</v>
      </c>
      <c r="H308" s="49">
        <f t="shared" si="43"/>
        <v>60.99557311483116</v>
      </c>
      <c r="I308" s="50">
        <f t="shared" si="44"/>
        <v>-36.78549999999994</v>
      </c>
      <c r="J308" s="50">
        <f t="shared" si="45"/>
        <v>71.22943878661904</v>
      </c>
      <c r="K308" s="54">
        <v>15.421028027788031</v>
      </c>
      <c r="L308" s="34"/>
      <c r="M308" s="26">
        <f t="shared" si="41"/>
        <v>291</v>
      </c>
      <c r="N308" s="27">
        <f t="shared" si="46"/>
        <v>5.54668427380562</v>
      </c>
      <c r="O308" s="28">
        <f t="shared" si="47"/>
        <v>-14.449606547000094</v>
      </c>
      <c r="V308">
        <v>5.2919</v>
      </c>
      <c r="W308">
        <v>-21.961344444444443</v>
      </c>
      <c r="X308" s="49">
        <f t="shared" si="48"/>
        <v>116.82932570860793</v>
      </c>
      <c r="Y308" s="50">
        <f t="shared" si="49"/>
        <v>77.93666666666688</v>
      </c>
      <c r="Z308" s="50">
        <f t="shared" si="50"/>
        <v>140.43936540955724</v>
      </c>
      <c r="AA308" s="54">
        <v>15.421028027788031</v>
      </c>
    </row>
    <row r="309" spans="1:27" ht="12.75">
      <c r="A309" s="2">
        <v>39783</v>
      </c>
      <c r="B309" s="17">
        <v>0.8277777777777778</v>
      </c>
      <c r="C309" s="17">
        <f t="shared" si="42"/>
        <v>0.827777777776646</v>
      </c>
      <c r="D309" s="10">
        <v>5.252330555555556</v>
      </c>
      <c r="E309" s="10">
        <v>-23.87324166666667</v>
      </c>
      <c r="F309" s="10">
        <v>5.177738888888889</v>
      </c>
      <c r="G309" s="10">
        <v>-23.257105555555555</v>
      </c>
      <c r="H309" s="49">
        <f t="shared" si="43"/>
        <v>61.388849071904005</v>
      </c>
      <c r="I309" s="50">
        <f t="shared" si="44"/>
        <v>-36.968166666666846</v>
      </c>
      <c r="J309" s="50">
        <f t="shared" si="45"/>
        <v>71.66056193658731</v>
      </c>
      <c r="K309" s="54">
        <v>15.421028027788031</v>
      </c>
      <c r="L309" s="34"/>
      <c r="M309" s="26">
        <f aca="true" t="shared" si="51" ref="M309:M317">M308+1</f>
        <v>292</v>
      </c>
      <c r="N309" s="27">
        <f t="shared" si="46"/>
        <v>5.798019893241826</v>
      </c>
      <c r="O309" s="28">
        <f t="shared" si="47"/>
        <v>-14.350602813609003</v>
      </c>
      <c r="V309">
        <v>5.308602777777778</v>
      </c>
      <c r="W309">
        <v>-21.961319444444445</v>
      </c>
      <c r="X309" s="49">
        <f t="shared" si="48"/>
        <v>117.29691325674607</v>
      </c>
      <c r="Y309" s="50">
        <f t="shared" si="49"/>
        <v>77.74716666666656</v>
      </c>
      <c r="Z309" s="50">
        <f t="shared" si="50"/>
        <v>140.72379963693078</v>
      </c>
      <c r="AA309" s="54">
        <v>15.421028027788031</v>
      </c>
    </row>
    <row r="310" spans="1:27" ht="12.75">
      <c r="A310" s="2">
        <v>39783</v>
      </c>
      <c r="B310" s="17">
        <v>0.8284722222222222</v>
      </c>
      <c r="C310" s="17">
        <f t="shared" si="42"/>
        <v>0.828472222223354</v>
      </c>
      <c r="D310" s="10">
        <v>5.268983333333333</v>
      </c>
      <c r="E310" s="10">
        <v>-23.8731</v>
      </c>
      <c r="F310" s="10">
        <v>5.1939166666666665</v>
      </c>
      <c r="G310" s="10">
        <v>-23.253916666666665</v>
      </c>
      <c r="H310" s="49">
        <f t="shared" si="43"/>
        <v>61.779841087803284</v>
      </c>
      <c r="I310" s="50">
        <f t="shared" si="44"/>
        <v>-37.15100000000014</v>
      </c>
      <c r="J310" s="50">
        <f t="shared" si="45"/>
        <v>72.0898437079332</v>
      </c>
      <c r="K310" s="54">
        <v>15.421028027788031</v>
      </c>
      <c r="L310" s="34"/>
      <c r="M310" s="26">
        <f t="shared" si="51"/>
        <v>293</v>
      </c>
      <c r="N310" s="27">
        <f t="shared" si="46"/>
        <v>6.047589379651871</v>
      </c>
      <c r="O310" s="28">
        <f t="shared" si="47"/>
        <v>-14.247227747583475</v>
      </c>
      <c r="V310">
        <v>5.325302777777778</v>
      </c>
      <c r="W310">
        <v>-21.96129722222222</v>
      </c>
      <c r="X310" s="49">
        <f t="shared" si="48"/>
        <v>117.76197763851586</v>
      </c>
      <c r="Y310" s="50">
        <f t="shared" si="49"/>
        <v>77.55716666666665</v>
      </c>
      <c r="Z310" s="50">
        <f t="shared" si="50"/>
        <v>141.00708307987728</v>
      </c>
      <c r="AA310" s="54">
        <v>15.421028027788031</v>
      </c>
    </row>
    <row r="311" spans="1:27" ht="12.75">
      <c r="A311" s="2">
        <v>39783</v>
      </c>
      <c r="B311" s="17">
        <v>0.8291666666666666</v>
      </c>
      <c r="C311" s="17">
        <f t="shared" si="42"/>
        <v>0.8291666666700621</v>
      </c>
      <c r="D311" s="10">
        <v>5.285638888888888</v>
      </c>
      <c r="E311" s="10">
        <v>-23.872961111111113</v>
      </c>
      <c r="F311" s="10">
        <v>5.210094444444445</v>
      </c>
      <c r="G311" s="10">
        <v>-23.25072777777778</v>
      </c>
      <c r="H311" s="49">
        <f t="shared" si="43"/>
        <v>62.173118737540086</v>
      </c>
      <c r="I311" s="50">
        <f t="shared" si="44"/>
        <v>-37.33400000000003</v>
      </c>
      <c r="J311" s="50">
        <f t="shared" si="45"/>
        <v>72.52119862186684</v>
      </c>
      <c r="K311" s="54">
        <v>15.421028027788031</v>
      </c>
      <c r="L311" s="34"/>
      <c r="M311" s="26">
        <f t="shared" si="51"/>
        <v>294</v>
      </c>
      <c r="N311" s="27">
        <f t="shared" si="46"/>
        <v>6.295316711752561</v>
      </c>
      <c r="O311" s="28">
        <f t="shared" si="47"/>
        <v>-14.139512837970036</v>
      </c>
      <c r="V311">
        <v>5.342005555555556</v>
      </c>
      <c r="W311">
        <v>-21.961275</v>
      </c>
      <c r="X311" s="49">
        <f t="shared" si="48"/>
        <v>118.22949827568873</v>
      </c>
      <c r="Y311" s="50">
        <f t="shared" si="49"/>
        <v>77.36716666666673</v>
      </c>
      <c r="Z311" s="50">
        <f t="shared" si="50"/>
        <v>141.29364012774556</v>
      </c>
      <c r="AA311" s="54">
        <v>15.421028027788031</v>
      </c>
    </row>
    <row r="312" spans="1:27" ht="12.75">
      <c r="A312" s="2">
        <v>39783</v>
      </c>
      <c r="B312" s="17">
        <v>0.8298611111111112</v>
      </c>
      <c r="C312" s="17">
        <f t="shared" si="42"/>
        <v>0.8298611111094942</v>
      </c>
      <c r="D312" s="10">
        <v>5.302291666666666</v>
      </c>
      <c r="E312" s="10">
        <v>-23.872819444444445</v>
      </c>
      <c r="F312" s="10">
        <v>5.226272222222223</v>
      </c>
      <c r="G312" s="10">
        <v>-23.24753888888889</v>
      </c>
      <c r="H312" s="49">
        <f t="shared" si="43"/>
        <v>62.564112457945996</v>
      </c>
      <c r="I312" s="50">
        <f t="shared" si="44"/>
        <v>-37.516833333333324</v>
      </c>
      <c r="J312" s="50">
        <f t="shared" si="45"/>
        <v>72.9505377020048</v>
      </c>
      <c r="K312" s="54">
        <v>15.421028027788031</v>
      </c>
      <c r="L312" s="34"/>
      <c r="M312" s="26">
        <f t="shared" si="51"/>
        <v>295</v>
      </c>
      <c r="N312" s="27">
        <f t="shared" si="46"/>
        <v>6.54112642939876</v>
      </c>
      <c r="O312" s="28">
        <f t="shared" si="47"/>
        <v>-14.027490895773614</v>
      </c>
      <c r="V312">
        <v>5.358708333333333</v>
      </c>
      <c r="W312">
        <v>-21.961252777777776</v>
      </c>
      <c r="X312" s="49">
        <f t="shared" si="48"/>
        <v>118.69698525712103</v>
      </c>
      <c r="Y312" s="50">
        <f t="shared" si="49"/>
        <v>77.17716666666682</v>
      </c>
      <c r="Z312" s="50">
        <f t="shared" si="50"/>
        <v>141.5813877733358</v>
      </c>
      <c r="AA312" s="54">
        <v>15.421028027788031</v>
      </c>
    </row>
    <row r="313" spans="1:27" ht="12.75">
      <c r="A313" s="2">
        <v>39783</v>
      </c>
      <c r="B313" s="17">
        <v>0.8305555555555556</v>
      </c>
      <c r="C313" s="17">
        <f t="shared" si="42"/>
        <v>0.8305555555562023</v>
      </c>
      <c r="D313" s="10">
        <v>5.318944444444444</v>
      </c>
      <c r="E313" s="10">
        <v>-23.872680555555554</v>
      </c>
      <c r="F313" s="10">
        <v>5.242447222222222</v>
      </c>
      <c r="G313" s="10">
        <v>-23.24435</v>
      </c>
      <c r="H313" s="49">
        <f t="shared" si="43"/>
        <v>62.957391800320174</v>
      </c>
      <c r="I313" s="50">
        <f t="shared" si="44"/>
        <v>-37.69983333333322</v>
      </c>
      <c r="J313" s="50">
        <f t="shared" si="45"/>
        <v>73.38195020343984</v>
      </c>
      <c r="K313" s="54">
        <v>15.421028027788031</v>
      </c>
      <c r="L313" s="34"/>
      <c r="M313" s="26">
        <f t="shared" si="51"/>
        <v>296</v>
      </c>
      <c r="N313" s="27">
        <f t="shared" si="46"/>
        <v>6.784943656569237</v>
      </c>
      <c r="O313" s="28">
        <f t="shared" si="47"/>
        <v>-13.911196043962986</v>
      </c>
      <c r="V313">
        <v>5.375411111111111</v>
      </c>
      <c r="W313">
        <v>-21.961230555555556</v>
      </c>
      <c r="X313" s="49">
        <f t="shared" si="48"/>
        <v>119.16692854305481</v>
      </c>
      <c r="Y313" s="50">
        <f t="shared" si="49"/>
        <v>76.9871666666667</v>
      </c>
      <c r="Z313" s="50">
        <f t="shared" si="50"/>
        <v>141.8724098961692</v>
      </c>
      <c r="AA313" s="54">
        <v>15.421028027788031</v>
      </c>
    </row>
    <row r="314" spans="1:27" ht="12.75">
      <c r="A314" s="2">
        <v>39783</v>
      </c>
      <c r="B314" s="17">
        <v>0.83125</v>
      </c>
      <c r="C314" s="17">
        <f t="shared" si="42"/>
        <v>0.8312500000029104</v>
      </c>
      <c r="D314" s="10">
        <v>5.3355999999999995</v>
      </c>
      <c r="E314" s="10">
        <v>-23.87253888888889</v>
      </c>
      <c r="F314" s="10">
        <v>5.258622222222222</v>
      </c>
      <c r="G314" s="10">
        <v>-23.241158333333335</v>
      </c>
      <c r="H314" s="49">
        <f t="shared" si="43"/>
        <v>63.35295946535091</v>
      </c>
      <c r="I314" s="50">
        <f t="shared" si="44"/>
        <v>-37.88283333333332</v>
      </c>
      <c r="J314" s="50">
        <f t="shared" si="45"/>
        <v>73.81535432672193</v>
      </c>
      <c r="K314" s="54">
        <v>15.421028027788031</v>
      </c>
      <c r="L314" s="34"/>
      <c r="M314" s="26">
        <f t="shared" si="51"/>
        <v>297</v>
      </c>
      <c r="N314" s="27">
        <f t="shared" si="46"/>
        <v>7.0266941241747</v>
      </c>
      <c r="O314" s="28">
        <f t="shared" si="47"/>
        <v>-13.790663707076584</v>
      </c>
      <c r="V314">
        <v>5.392113888888889</v>
      </c>
      <c r="W314">
        <v>-21.96120833333333</v>
      </c>
      <c r="X314" s="49">
        <f t="shared" si="48"/>
        <v>119.63683782694748</v>
      </c>
      <c r="Y314" s="50">
        <f t="shared" si="49"/>
        <v>76.79700000000018</v>
      </c>
      <c r="Z314" s="50">
        <f t="shared" si="50"/>
        <v>142.16452502024322</v>
      </c>
      <c r="AA314" s="54">
        <v>15.421028027788031</v>
      </c>
    </row>
    <row r="315" spans="1:27" ht="12.75">
      <c r="A315" s="2">
        <v>39783</v>
      </c>
      <c r="B315" s="17">
        <v>0.8319444444444444</v>
      </c>
      <c r="C315" s="17">
        <f t="shared" si="42"/>
        <v>0.8319444444423425</v>
      </c>
      <c r="D315" s="10">
        <v>5.352252777777777</v>
      </c>
      <c r="E315" s="10">
        <v>-23.8724</v>
      </c>
      <c r="F315" s="10">
        <v>5.274797222222222</v>
      </c>
      <c r="G315" s="10">
        <v>-23.23796388888889</v>
      </c>
      <c r="H315" s="49">
        <f t="shared" si="43"/>
        <v>63.746240505238084</v>
      </c>
      <c r="I315" s="50">
        <f t="shared" si="44"/>
        <v>-38.06616666666663</v>
      </c>
      <c r="J315" s="50">
        <f t="shared" si="45"/>
        <v>74.24699470851395</v>
      </c>
      <c r="K315" s="54">
        <v>15.421028027788031</v>
      </c>
      <c r="L315" s="34"/>
      <c r="M315" s="26">
        <f t="shared" si="51"/>
        <v>298</v>
      </c>
      <c r="N315" s="27">
        <f t="shared" si="46"/>
        <v>7.266304192680823</v>
      </c>
      <c r="O315" s="28">
        <f t="shared" si="47"/>
        <v>-13.665930600431851</v>
      </c>
      <c r="V315">
        <v>5.408816666666667</v>
      </c>
      <c r="W315">
        <v>-21.961183333333334</v>
      </c>
      <c r="X315" s="49">
        <f t="shared" si="48"/>
        <v>120.10671299595305</v>
      </c>
      <c r="Y315" s="50">
        <f t="shared" si="49"/>
        <v>76.60683333333324</v>
      </c>
      <c r="Z315" s="50">
        <f t="shared" si="50"/>
        <v>142.45781628276256</v>
      </c>
      <c r="AA315" s="54">
        <v>15.421028027788031</v>
      </c>
    </row>
    <row r="316" spans="1:27" ht="12.75">
      <c r="A316" s="2">
        <v>39783</v>
      </c>
      <c r="B316" s="17">
        <v>0.8326388888888889</v>
      </c>
      <c r="C316" s="17">
        <f t="shared" si="42"/>
        <v>0.8326388888890506</v>
      </c>
      <c r="D316" s="10">
        <v>5.368905555555555</v>
      </c>
      <c r="E316" s="10">
        <v>-23.872258333333335</v>
      </c>
      <c r="F316" s="10">
        <v>5.290969444444444</v>
      </c>
      <c r="G316" s="10">
        <v>-23.234772222222222</v>
      </c>
      <c r="H316" s="49">
        <f t="shared" si="43"/>
        <v>64.14180988963025</v>
      </c>
      <c r="I316" s="50">
        <f t="shared" si="44"/>
        <v>-38.24916666666674</v>
      </c>
      <c r="J316" s="50">
        <f t="shared" si="45"/>
        <v>74.68045612214696</v>
      </c>
      <c r="K316" s="54">
        <v>15.421028027788031</v>
      </c>
      <c r="L316" s="34"/>
      <c r="M316" s="26">
        <f t="shared" si="51"/>
        <v>299</v>
      </c>
      <c r="N316" s="27">
        <f t="shared" si="46"/>
        <v>7.503700874539599</v>
      </c>
      <c r="O316" s="28">
        <f t="shared" si="47"/>
        <v>-13.537034718941376</v>
      </c>
      <c r="V316">
        <v>5.425519444444444</v>
      </c>
      <c r="W316">
        <v>-21.96116111111111</v>
      </c>
      <c r="X316" s="49">
        <f t="shared" si="48"/>
        <v>120.57904382670556</v>
      </c>
      <c r="Y316" s="50">
        <f t="shared" si="49"/>
        <v>76.41666666666673</v>
      </c>
      <c r="Z316" s="50">
        <f t="shared" si="50"/>
        <v>142.7543791083378</v>
      </c>
      <c r="AA316" s="54">
        <v>15.421028027788031</v>
      </c>
    </row>
    <row r="317" spans="1:27" ht="12.75">
      <c r="A317" s="2">
        <v>39783</v>
      </c>
      <c r="B317" s="17">
        <v>0.8333333333333334</v>
      </c>
      <c r="C317" s="17">
        <f t="shared" si="42"/>
        <v>0.8333333333357587</v>
      </c>
      <c r="D317" s="10">
        <v>5.3855611111111115</v>
      </c>
      <c r="E317" s="10">
        <v>-23.872119444444444</v>
      </c>
      <c r="F317" s="10">
        <v>5.307141666666666</v>
      </c>
      <c r="G317" s="10">
        <v>-23.231575</v>
      </c>
      <c r="H317" s="49">
        <f t="shared" si="43"/>
        <v>64.53966488196373</v>
      </c>
      <c r="I317" s="50">
        <f t="shared" si="44"/>
        <v>-38.43266666666665</v>
      </c>
      <c r="J317" s="50">
        <f t="shared" si="45"/>
        <v>75.11616477288554</v>
      </c>
      <c r="K317" s="54">
        <v>15.415074042739088</v>
      </c>
      <c r="L317" s="34"/>
      <c r="M317" s="26">
        <f t="shared" si="51"/>
        <v>300</v>
      </c>
      <c r="N317" s="27">
        <f t="shared" si="46"/>
        <v>7.7388118564219965</v>
      </c>
      <c r="O317" s="28">
        <f t="shared" si="47"/>
        <v>-13.404015325539318</v>
      </c>
      <c r="V317">
        <v>5.4422194444444445</v>
      </c>
      <c r="W317">
        <v>-21.96113888888889</v>
      </c>
      <c r="X317" s="49">
        <f t="shared" si="48"/>
        <v>121.04885091117504</v>
      </c>
      <c r="Y317" s="50">
        <f t="shared" si="49"/>
        <v>76.22616666666659</v>
      </c>
      <c r="Z317" s="50">
        <f t="shared" si="50"/>
        <v>143.0498262550861</v>
      </c>
      <c r="AA317" s="54">
        <v>15.415074042739088</v>
      </c>
    </row>
    <row r="318" spans="13:15" ht="12.75">
      <c r="M318" s="26">
        <f aca="true" t="shared" si="52" ref="M318:M330">M317+1</f>
        <v>301</v>
      </c>
      <c r="N318" s="27">
        <f t="shared" si="46"/>
        <v>7.971565521245373</v>
      </c>
      <c r="O318" s="28">
        <f aca="true" t="shared" si="53" ref="O318:O330">$N$12*SIN(RADIANS(M318))</f>
        <v>-13.266912939221488</v>
      </c>
    </row>
    <row r="319" spans="13:15" ht="12.75">
      <c r="M319" s="26">
        <f t="shared" si="52"/>
        <v>302</v>
      </c>
      <c r="N319" s="27">
        <f t="shared" si="46"/>
        <v>8.201890969988689</v>
      </c>
      <c r="O319" s="28">
        <f t="shared" si="53"/>
        <v>-13.1257693227029</v>
      </c>
    </row>
    <row r="320" spans="13:15" ht="12.75">
      <c r="M320" s="26">
        <f t="shared" si="52"/>
        <v>303</v>
      </c>
      <c r="N320" s="27">
        <f t="shared" si="46"/>
        <v>8.429718043289045</v>
      </c>
      <c r="O320" s="28">
        <f t="shared" si="53"/>
        <v>-12.980627469696435</v>
      </c>
    </row>
    <row r="321" spans="13:15" ht="12.75">
      <c r="M321" s="26">
        <f t="shared" si="52"/>
        <v>304</v>
      </c>
      <c r="N321" s="27">
        <f t="shared" si="46"/>
        <v>8.654977342812915</v>
      </c>
      <c r="O321" s="28">
        <f t="shared" si="53"/>
        <v>-12.831531591816532</v>
      </c>
    </row>
    <row r="322" spans="13:15" ht="12.75">
      <c r="M322" s="26">
        <f t="shared" si="52"/>
        <v>305</v>
      </c>
      <c r="N322" s="27">
        <f t="shared" si="46"/>
        <v>8.877600252395501</v>
      </c>
      <c r="O322" s="28">
        <f t="shared" si="53"/>
        <v>-12.678527105111929</v>
      </c>
    </row>
    <row r="323" spans="13:15" ht="12.75">
      <c r="M323" s="26">
        <f t="shared" si="52"/>
        <v>306</v>
      </c>
      <c r="N323" s="27">
        <f t="shared" si="46"/>
        <v>9.097518958941965</v>
      </c>
      <c r="O323" s="28">
        <f t="shared" si="53"/>
        <v>-12.521660616231461</v>
      </c>
    </row>
    <row r="324" spans="13:15" ht="12.75">
      <c r="M324" s="26">
        <f t="shared" si="52"/>
        <v>307</v>
      </c>
      <c r="N324" s="27">
        <f t="shared" si="46"/>
        <v>9.314666473083891</v>
      </c>
      <c r="O324" s="28">
        <f t="shared" si="53"/>
        <v>-12.360979908227238</v>
      </c>
    </row>
    <row r="325" spans="13:15" ht="12.75">
      <c r="M325" s="26">
        <f t="shared" si="52"/>
        <v>308</v>
      </c>
      <c r="N325" s="27">
        <f t="shared" si="46"/>
        <v>9.528976649584926</v>
      </c>
      <c r="O325" s="28">
        <f t="shared" si="53"/>
        <v>-12.196533925999459</v>
      </c>
    </row>
    <row r="326" spans="13:15" ht="12.75">
      <c r="M326" s="26">
        <f t="shared" si="52"/>
        <v>309</v>
      </c>
      <c r="N326" s="27">
        <f t="shared" si="46"/>
        <v>9.740384207489218</v>
      </c>
      <c r="O326" s="28">
        <f t="shared" si="53"/>
        <v>-12.028372761387352</v>
      </c>
    </row>
    <row r="327" spans="13:15" ht="12.75">
      <c r="M327" s="26">
        <f t="shared" si="52"/>
        <v>310</v>
      </c>
      <c r="N327" s="27">
        <f t="shared" si="46"/>
        <v>9.948824750006686</v>
      </c>
      <c r="O327" s="28">
        <f t="shared" si="53"/>
        <v>-11.856547637910664</v>
      </c>
    </row>
    <row r="328" spans="13:15" ht="12.75">
      <c r="M328" s="26">
        <f t="shared" si="52"/>
        <v>311</v>
      </c>
      <c r="N328" s="27">
        <f t="shared" si="46"/>
        <v>10.154234784128874</v>
      </c>
      <c r="O328" s="28">
        <f t="shared" si="53"/>
        <v>-11.681110895166512</v>
      </c>
    </row>
    <row r="329" spans="13:15" ht="12.75">
      <c r="M329" s="26">
        <f t="shared" si="52"/>
        <v>312</v>
      </c>
      <c r="N329" s="27">
        <f t="shared" si="46"/>
        <v>10.356551739969534</v>
      </c>
      <c r="O329" s="28">
        <f t="shared" si="53"/>
        <v>-11.50211597288623</v>
      </c>
    </row>
    <row r="330" spans="13:15" ht="12.75">
      <c r="M330" s="26">
        <f t="shared" si="52"/>
        <v>313</v>
      </c>
      <c r="N330" s="27">
        <f t="shared" si="46"/>
        <v>10.555713989824042</v>
      </c>
      <c r="O330" s="28">
        <f t="shared" si="53"/>
        <v>-11.319617394657099</v>
      </c>
    </row>
    <row r="331" spans="13:15" ht="12.75">
      <c r="M331" s="26">
        <f aca="true" t="shared" si="54" ref="M331:M377">M330+1</f>
        <v>314</v>
      </c>
      <c r="N331" s="27">
        <f t="shared" si="46"/>
        <v>10.75166086694174</v>
      </c>
      <c r="O331" s="28">
        <f aca="true" t="shared" si="55" ref="O331:O377">$N$12*SIN(RADIANS(M331))</f>
        <v>-11.133670751313968</v>
      </c>
    </row>
    <row r="332" spans="13:15" ht="12.75">
      <c r="M332" s="26">
        <f t="shared" si="54"/>
        <v>315</v>
      </c>
      <c r="N332" s="27">
        <f t="shared" si="46"/>
        <v>10.944332684005692</v>
      </c>
      <c r="O332" s="28">
        <f t="shared" si="55"/>
        <v>-10.944332684005696</v>
      </c>
    </row>
    <row r="333" spans="13:15" ht="12.75">
      <c r="M333" s="26">
        <f t="shared" si="54"/>
        <v>316</v>
      </c>
      <c r="N333" s="27">
        <f t="shared" si="46"/>
        <v>11.133670751313963</v>
      </c>
      <c r="O333" s="28">
        <f t="shared" si="55"/>
        <v>-10.751660866941746</v>
      </c>
    </row>
    <row r="334" spans="13:15" ht="12.75">
      <c r="M334" s="26">
        <f t="shared" si="54"/>
        <v>317</v>
      </c>
      <c r="N334" s="27">
        <f t="shared" si="46"/>
        <v>11.319617394657104</v>
      </c>
      <c r="O334" s="28">
        <f t="shared" si="55"/>
        <v>-10.555713989824037</v>
      </c>
    </row>
    <row r="335" spans="13:15" ht="12.75">
      <c r="M335" s="26">
        <f t="shared" si="54"/>
        <v>318</v>
      </c>
      <c r="N335" s="27">
        <f t="shared" si="46"/>
        <v>11.502115972886225</v>
      </c>
      <c r="O335" s="28">
        <f t="shared" si="55"/>
        <v>-10.35655173996954</v>
      </c>
    </row>
    <row r="336" spans="13:15" ht="12.75">
      <c r="M336" s="26">
        <f t="shared" si="54"/>
        <v>319</v>
      </c>
      <c r="N336" s="27">
        <f t="shared" si="46"/>
        <v>11.681110895166508</v>
      </c>
      <c r="O336" s="28">
        <f t="shared" si="55"/>
        <v>-10.15423478412888</v>
      </c>
    </row>
    <row r="337" spans="13:15" ht="12.75">
      <c r="M337" s="26">
        <f t="shared" si="54"/>
        <v>320</v>
      </c>
      <c r="N337" s="27">
        <f t="shared" si="46"/>
        <v>11.85654763791066</v>
      </c>
      <c r="O337" s="28">
        <f t="shared" si="55"/>
        <v>-9.948824750006692</v>
      </c>
    </row>
    <row r="338" spans="13:15" ht="12.75">
      <c r="M338" s="26">
        <f t="shared" si="54"/>
        <v>321</v>
      </c>
      <c r="N338" s="27">
        <f aca="true" t="shared" si="56" ref="N338:N377">$N$12*COS(RADIANS(M338))</f>
        <v>12.028372761387349</v>
      </c>
      <c r="O338" s="28">
        <f t="shared" si="55"/>
        <v>-9.740384207489223</v>
      </c>
    </row>
    <row r="339" spans="13:15" ht="12.75">
      <c r="M339" s="26">
        <f t="shared" si="54"/>
        <v>322</v>
      </c>
      <c r="N339" s="27">
        <f t="shared" si="56"/>
        <v>12.196533925999463</v>
      </c>
      <c r="O339" s="28">
        <f t="shared" si="55"/>
        <v>-9.528976649584921</v>
      </c>
    </row>
    <row r="340" spans="13:15" ht="12.75">
      <c r="M340" s="26">
        <f t="shared" si="54"/>
        <v>323</v>
      </c>
      <c r="N340" s="27">
        <f t="shared" si="56"/>
        <v>12.360979908227234</v>
      </c>
      <c r="O340" s="28">
        <f t="shared" si="55"/>
        <v>-9.314666473083896</v>
      </c>
    </row>
    <row r="341" spans="13:15" ht="12.75">
      <c r="M341" s="26">
        <f t="shared" si="54"/>
        <v>324</v>
      </c>
      <c r="N341" s="27">
        <f t="shared" si="56"/>
        <v>12.521660616231458</v>
      </c>
      <c r="O341" s="28">
        <f t="shared" si="55"/>
        <v>-9.097518958941972</v>
      </c>
    </row>
    <row r="342" spans="13:15" ht="12.75">
      <c r="M342" s="26">
        <f t="shared" si="54"/>
        <v>325</v>
      </c>
      <c r="N342" s="27">
        <f t="shared" si="56"/>
        <v>12.678527105111925</v>
      </c>
      <c r="O342" s="28">
        <f t="shared" si="55"/>
        <v>-8.877600252395508</v>
      </c>
    </row>
    <row r="343" spans="13:15" ht="12.75">
      <c r="M343" s="26">
        <f t="shared" si="54"/>
        <v>326</v>
      </c>
      <c r="N343" s="27">
        <f t="shared" si="56"/>
        <v>12.831531591816535</v>
      </c>
      <c r="O343" s="28">
        <f t="shared" si="55"/>
        <v>-8.654977342812908</v>
      </c>
    </row>
    <row r="344" spans="13:15" ht="12.75">
      <c r="M344" s="26">
        <f t="shared" si="54"/>
        <v>327</v>
      </c>
      <c r="N344" s="27">
        <f t="shared" si="56"/>
        <v>12.980627469696431</v>
      </c>
      <c r="O344" s="28">
        <f t="shared" si="55"/>
        <v>-8.42971804328905</v>
      </c>
    </row>
    <row r="345" spans="13:15" ht="12.75">
      <c r="M345" s="26">
        <f t="shared" si="54"/>
        <v>328</v>
      </c>
      <c r="N345" s="27">
        <f t="shared" si="56"/>
        <v>13.125769322702897</v>
      </c>
      <c r="O345" s="28">
        <f t="shared" si="55"/>
        <v>-8.201890969988694</v>
      </c>
    </row>
    <row r="346" spans="13:15" ht="12.75">
      <c r="M346" s="26">
        <f t="shared" si="54"/>
        <v>329</v>
      </c>
      <c r="N346" s="27">
        <f t="shared" si="56"/>
        <v>13.266912939221484</v>
      </c>
      <c r="O346" s="28">
        <f t="shared" si="55"/>
        <v>-7.971565521245378</v>
      </c>
    </row>
    <row r="347" spans="13:15" ht="12.75">
      <c r="M347" s="26">
        <f t="shared" si="54"/>
        <v>330</v>
      </c>
      <c r="N347" s="27">
        <f t="shared" si="56"/>
        <v>13.404015325539314</v>
      </c>
      <c r="O347" s="28">
        <f t="shared" si="55"/>
        <v>-7.738811856422002</v>
      </c>
    </row>
    <row r="348" spans="13:15" ht="12.75">
      <c r="M348" s="26">
        <f t="shared" si="54"/>
        <v>331</v>
      </c>
      <c r="N348" s="27">
        <f t="shared" si="56"/>
        <v>13.53703471894138</v>
      </c>
      <c r="O348" s="28">
        <f t="shared" si="55"/>
        <v>-7.503700874539593</v>
      </c>
    </row>
    <row r="349" spans="13:15" ht="12.75">
      <c r="M349" s="26">
        <f t="shared" si="54"/>
        <v>332</v>
      </c>
      <c r="N349" s="27">
        <f t="shared" si="56"/>
        <v>13.665930600431848</v>
      </c>
      <c r="O349" s="28">
        <f t="shared" si="55"/>
        <v>-7.266304192680829</v>
      </c>
    </row>
    <row r="350" spans="13:15" ht="12.75">
      <c r="M350" s="26">
        <f t="shared" si="54"/>
        <v>333</v>
      </c>
      <c r="N350" s="27">
        <f t="shared" si="56"/>
        <v>13.790663707076583</v>
      </c>
      <c r="O350" s="28">
        <f t="shared" si="55"/>
        <v>-7.026694124174705</v>
      </c>
    </row>
    <row r="351" spans="13:15" ht="12.75">
      <c r="M351" s="26">
        <f t="shared" si="54"/>
        <v>334</v>
      </c>
      <c r="N351" s="27">
        <f t="shared" si="56"/>
        <v>13.911196043962983</v>
      </c>
      <c r="O351" s="28">
        <f t="shared" si="55"/>
        <v>-6.784943656569244</v>
      </c>
    </row>
    <row r="352" spans="13:15" ht="12.75">
      <c r="M352" s="26">
        <f t="shared" si="54"/>
        <v>335</v>
      </c>
      <c r="N352" s="27">
        <f t="shared" si="56"/>
        <v>14.027490895773616</v>
      </c>
      <c r="O352" s="28">
        <f t="shared" si="55"/>
        <v>-6.541126429398754</v>
      </c>
    </row>
    <row r="353" spans="13:15" ht="12.75">
      <c r="M353" s="26">
        <f t="shared" si="54"/>
        <v>336</v>
      </c>
      <c r="N353" s="27">
        <f t="shared" si="56"/>
        <v>14.139512837970035</v>
      </c>
      <c r="O353" s="28">
        <f t="shared" si="55"/>
        <v>-6.295316711752567</v>
      </c>
    </row>
    <row r="354" spans="13:15" ht="12.75">
      <c r="M354" s="26">
        <f t="shared" si="54"/>
        <v>337</v>
      </c>
      <c r="N354" s="27">
        <f t="shared" si="56"/>
        <v>14.247227747583471</v>
      </c>
      <c r="O354" s="28">
        <f t="shared" si="55"/>
        <v>-6.047589379651877</v>
      </c>
    </row>
    <row r="355" spans="13:15" ht="12.75">
      <c r="M355" s="26">
        <f t="shared" si="54"/>
        <v>338</v>
      </c>
      <c r="N355" s="27">
        <f t="shared" si="56"/>
        <v>14.350602813609001</v>
      </c>
      <c r="O355" s="28">
        <f t="shared" si="55"/>
        <v>-5.798019893241832</v>
      </c>
    </row>
    <row r="356" spans="13:15" ht="12.75">
      <c r="M356" s="26">
        <f t="shared" si="54"/>
        <v>339</v>
      </c>
      <c r="N356" s="27">
        <f t="shared" si="56"/>
        <v>14.44960654700009</v>
      </c>
      <c r="O356" s="28">
        <f t="shared" si="55"/>
        <v>-5.546684273805625</v>
      </c>
    </row>
    <row r="357" spans="13:15" ht="12.75">
      <c r="M357" s="26">
        <f t="shared" si="54"/>
        <v>340</v>
      </c>
      <c r="N357" s="27">
        <f t="shared" si="56"/>
        <v>14.544208790260491</v>
      </c>
      <c r="O357" s="28">
        <f t="shared" si="55"/>
        <v>-5.293659080607668</v>
      </c>
    </row>
    <row r="358" spans="13:15" ht="12.75">
      <c r="M358" s="26">
        <f t="shared" si="54"/>
        <v>341</v>
      </c>
      <c r="N358" s="27">
        <f t="shared" si="56"/>
        <v>14.634380726630459</v>
      </c>
      <c r="O358" s="28">
        <f t="shared" si="55"/>
        <v>-5.0390213875729435</v>
      </c>
    </row>
    <row r="359" spans="13:15" ht="12.75">
      <c r="M359" s="26">
        <f t="shared" si="54"/>
        <v>342</v>
      </c>
      <c r="N359" s="27">
        <f t="shared" si="56"/>
        <v>14.720094888864665</v>
      </c>
      <c r="O359" s="28">
        <f t="shared" si="55"/>
        <v>-4.782848759809467</v>
      </c>
    </row>
    <row r="360" spans="13:15" ht="12.75">
      <c r="M360" s="26">
        <f t="shared" si="54"/>
        <v>343</v>
      </c>
      <c r="N360" s="27">
        <f t="shared" si="56"/>
        <v>14.80132516759896</v>
      </c>
      <c r="O360" s="28">
        <f t="shared" si="55"/>
        <v>-4.525219229981258</v>
      </c>
    </row>
    <row r="361" spans="13:15" ht="12.75">
      <c r="M361" s="26">
        <f t="shared" si="54"/>
        <v>344</v>
      </c>
      <c r="N361" s="27">
        <f t="shared" si="56"/>
        <v>14.878046819303554</v>
      </c>
      <c r="O361" s="28">
        <f t="shared" si="55"/>
        <v>-4.266211274538799</v>
      </c>
    </row>
    <row r="362" spans="13:15" ht="12.75">
      <c r="M362" s="26">
        <f t="shared" si="54"/>
        <v>345</v>
      </c>
      <c r="N362" s="27">
        <f t="shared" si="56"/>
        <v>14.950236473820109</v>
      </c>
      <c r="O362" s="28">
        <f t="shared" si="55"/>
        <v>-4.005903789814412</v>
      </c>
    </row>
    <row r="363" spans="13:15" ht="12.75">
      <c r="M363" s="26">
        <f t="shared" si="54"/>
        <v>346</v>
      </c>
      <c r="N363" s="27">
        <f t="shared" si="56"/>
        <v>15.017872141480543</v>
      </c>
      <c r="O363" s="28">
        <f t="shared" si="55"/>
        <v>-3.744376067989587</v>
      </c>
    </row>
    <row r="364" spans="13:15" ht="12.75">
      <c r="M364" s="26">
        <f t="shared" si="54"/>
        <v>347</v>
      </c>
      <c r="N364" s="27">
        <f t="shared" si="56"/>
        <v>15.08093321980529</v>
      </c>
      <c r="O364" s="28">
        <f t="shared" si="55"/>
        <v>-3.481707772941867</v>
      </c>
    </row>
    <row r="365" spans="13:15" ht="12.75">
      <c r="M365" s="26">
        <f t="shared" si="54"/>
        <v>348</v>
      </c>
      <c r="N365" s="27">
        <f t="shared" si="56"/>
        <v>15.139400499779004</v>
      </c>
      <c r="O365" s="28">
        <f t="shared" si="55"/>
        <v>-3.217978915978448</v>
      </c>
    </row>
    <row r="366" spans="13:15" ht="12.75">
      <c r="M366" s="26">
        <f t="shared" si="54"/>
        <v>349</v>
      </c>
      <c r="N366" s="27">
        <f t="shared" si="56"/>
        <v>15.19325617170182</v>
      </c>
      <c r="O366" s="28">
        <f t="shared" si="55"/>
        <v>-2.9532698314639467</v>
      </c>
    </row>
    <row r="367" spans="13:15" ht="12.75">
      <c r="M367" s="26">
        <f t="shared" si="54"/>
        <v>350</v>
      </c>
      <c r="N367" s="27">
        <f t="shared" si="56"/>
        <v>15.242483830614358</v>
      </c>
      <c r="O367" s="28">
        <f t="shared" si="55"/>
        <v>-2.6876611523498277</v>
      </c>
    </row>
    <row r="368" spans="13:15" ht="12.75">
      <c r="M368" s="26">
        <f t="shared" si="54"/>
        <v>351</v>
      </c>
      <c r="N368" s="27">
        <f t="shared" si="56"/>
        <v>15.287068481294833</v>
      </c>
      <c r="O368" s="28">
        <f t="shared" si="55"/>
        <v>-2.421233785612745</v>
      </c>
    </row>
    <row r="369" spans="13:15" ht="12.75">
      <c r="M369" s="26">
        <f t="shared" si="54"/>
        <v>352</v>
      </c>
      <c r="N369" s="27">
        <f t="shared" si="56"/>
        <v>15.32699654282675</v>
      </c>
      <c r="O369" s="28">
        <f t="shared" si="55"/>
        <v>-2.1540688876095464</v>
      </c>
    </row>
    <row r="370" spans="13:15" ht="12.75">
      <c r="M370" s="26">
        <f t="shared" si="54"/>
        <v>353</v>
      </c>
      <c r="N370" s="27">
        <f t="shared" si="56"/>
        <v>15.362255852735773</v>
      </c>
      <c r="O370" s="28">
        <f t="shared" si="55"/>
        <v>-1.886247839356234</v>
      </c>
    </row>
    <row r="371" spans="13:15" ht="12.75">
      <c r="M371" s="26">
        <f t="shared" si="54"/>
        <v>354</v>
      </c>
      <c r="N371" s="27">
        <f t="shared" si="56"/>
        <v>15.392835670694536</v>
      </c>
      <c r="O371" s="28">
        <f t="shared" si="55"/>
        <v>-1.6178522217385745</v>
      </c>
    </row>
    <row r="372" spans="13:15" ht="12.75">
      <c r="M372" s="26">
        <f t="shared" si="54"/>
        <v>355</v>
      </c>
      <c r="N372" s="27">
        <f t="shared" si="56"/>
        <v>15.41872668179426</v>
      </c>
      <c r="O372" s="28">
        <f t="shared" si="55"/>
        <v>-1.348963790661687</v>
      </c>
    </row>
    <row r="373" spans="13:15" ht="12.75">
      <c r="M373" s="26">
        <f t="shared" si="54"/>
        <v>356</v>
      </c>
      <c r="N373" s="27">
        <f t="shared" si="56"/>
        <v>15.439920999382148</v>
      </c>
      <c r="O373" s="28">
        <f t="shared" si="55"/>
        <v>-1.079664452146458</v>
      </c>
    </row>
    <row r="374" spans="13:15" ht="12.75">
      <c r="M374" s="26">
        <f t="shared" si="54"/>
        <v>357</v>
      </c>
      <c r="N374" s="27">
        <f t="shared" si="56"/>
        <v>15.456412167463753</v>
      </c>
      <c r="O374" s="28">
        <f t="shared" si="55"/>
        <v>-0.8100362373801612</v>
      </c>
    </row>
    <row r="375" spans="13:15" ht="12.75">
      <c r="M375" s="26">
        <f t="shared" si="54"/>
        <v>358</v>
      </c>
      <c r="N375" s="27">
        <f t="shared" si="56"/>
        <v>15.468195162669522</v>
      </c>
      <c r="O375" s="28">
        <f t="shared" si="55"/>
        <v>-0.5401612777289474</v>
      </c>
    </row>
    <row r="376" spans="13:15" ht="12.75">
      <c r="M376" s="26">
        <f t="shared" si="54"/>
        <v>359</v>
      </c>
      <c r="N376" s="27">
        <f t="shared" si="56"/>
        <v>15.47526639578497</v>
      </c>
      <c r="O376" s="28">
        <f t="shared" si="55"/>
        <v>-0.2701217797198911</v>
      </c>
    </row>
    <row r="377" spans="13:15" ht="12.75">
      <c r="M377" s="26">
        <f t="shared" si="54"/>
        <v>360</v>
      </c>
      <c r="N377" s="27">
        <f t="shared" si="56"/>
        <v>15.47762371284399</v>
      </c>
      <c r="O377" s="28">
        <f t="shared" si="55"/>
        <v>-3.7924773554895664E-15</v>
      </c>
    </row>
  </sheetData>
  <mergeCells count="3">
    <mergeCell ref="R48:U48"/>
    <mergeCell ref="R49:S49"/>
    <mergeCell ref="T49:U49"/>
  </mergeCells>
  <printOptions gridLines="1"/>
  <pageMargins left="0.88" right="0.35" top="0.33" bottom="0.42" header="0.32" footer="0.24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7"/>
  <sheetViews>
    <sheetView zoomScale="70" zoomScaleNormal="70" workbookViewId="0" topLeftCell="A1">
      <selection activeCell="D1" sqref="D1:E16384"/>
    </sheetView>
  </sheetViews>
  <sheetFormatPr defaultColWidth="12" defaultRowHeight="12.75"/>
  <cols>
    <col min="1" max="1" width="122.5" style="0" customWidth="1"/>
    <col min="2" max="3" width="12" style="2" customWidth="1"/>
    <col min="7" max="7" width="8.66015625" style="0" customWidth="1"/>
  </cols>
  <sheetData>
    <row r="1" ht="15">
      <c r="A1" s="1" t="s">
        <v>923</v>
      </c>
    </row>
    <row r="2" ht="15">
      <c r="A2" s="1" t="s">
        <v>897</v>
      </c>
    </row>
    <row r="3" ht="15">
      <c r="A3" s="1" t="s">
        <v>896</v>
      </c>
    </row>
    <row r="4" ht="15">
      <c r="A4" s="1" t="s">
        <v>898</v>
      </c>
    </row>
    <row r="5" ht="15">
      <c r="A5" s="1" t="s">
        <v>385</v>
      </c>
    </row>
    <row r="6" ht="15">
      <c r="A6" s="1" t="s">
        <v>900</v>
      </c>
    </row>
    <row r="7" ht="15">
      <c r="A7" s="1" t="s">
        <v>901</v>
      </c>
    </row>
    <row r="8" ht="15">
      <c r="A8" s="1" t="s">
        <v>924</v>
      </c>
    </row>
    <row r="9" ht="15">
      <c r="A9" s="1" t="s">
        <v>386</v>
      </c>
    </row>
    <row r="10" ht="15">
      <c r="A10" s="1" t="s">
        <v>925</v>
      </c>
    </row>
    <row r="11" ht="15">
      <c r="A11" s="1" t="s">
        <v>898</v>
      </c>
    </row>
    <row r="12" ht="15">
      <c r="A12" s="1" t="s">
        <v>896</v>
      </c>
    </row>
    <row r="13" spans="1:7" ht="15">
      <c r="A13" s="1" t="s">
        <v>898</v>
      </c>
      <c r="B13" s="4"/>
      <c r="C13" s="4"/>
      <c r="D13" s="4"/>
      <c r="E13" s="4"/>
      <c r="F13" s="4"/>
      <c r="G13" s="4"/>
    </row>
    <row r="14" spans="1:7" ht="15">
      <c r="A14" s="1" t="s">
        <v>926</v>
      </c>
      <c r="B14" s="6" t="s">
        <v>910</v>
      </c>
      <c r="C14" s="5" t="s">
        <v>917</v>
      </c>
      <c r="D14" s="6" t="s">
        <v>391</v>
      </c>
      <c r="E14" s="78" t="s">
        <v>392</v>
      </c>
      <c r="F14" s="5" t="s">
        <v>911</v>
      </c>
      <c r="G14" s="5" t="s">
        <v>912</v>
      </c>
    </row>
    <row r="15" spans="1:7" ht="15">
      <c r="A15" s="1" t="s">
        <v>927</v>
      </c>
      <c r="B15" s="7"/>
      <c r="C15" s="7"/>
      <c r="D15" s="4"/>
      <c r="E15" s="4"/>
      <c r="F15" s="4"/>
      <c r="G15" s="4"/>
    </row>
    <row r="16" spans="1:7" ht="15">
      <c r="A16" s="1" t="s">
        <v>898</v>
      </c>
      <c r="D16" s="10"/>
      <c r="E16" s="9"/>
      <c r="F16" s="8"/>
      <c r="G16" s="11"/>
    </row>
    <row r="17" spans="1:7" ht="15">
      <c r="A17" s="1" t="s">
        <v>479</v>
      </c>
      <c r="B17" s="2">
        <f>DATE(FIXED(MID(A17,9,4)),FIXED(MID(A17,4,3)),FIXED(MID(A17,1,3)))</f>
        <v>39783</v>
      </c>
      <c r="C17" s="2">
        <f>(VALUE(MID(A17,14,2))+VALUE(MID(A17,17,2))/60+VALUE(MID(A17,20,5))/3660)/24</f>
        <v>0.625</v>
      </c>
      <c r="D17" s="10">
        <f>VALUE(MID(A17,27,2))+VALUE(MID(A17,30,2))/60+VALUE(MID(A17,33,5))/3600</f>
        <v>0.4315027777777778</v>
      </c>
      <c r="E17" s="9">
        <f>(VALUE(MID(A17,40,3))+VALUE(MID(A17,43,2))/60+VALUE(MID(A17,46,7))/3600)*(IF(MID(A17,39,1)="-",-1,1))</f>
        <v>-21.967894444444443</v>
      </c>
      <c r="F17" s="8">
        <f>VALUE(MID(A17,53,9))</f>
        <v>5.808374</v>
      </c>
      <c r="G17" s="11">
        <f>VALUE(MID(A17,65,5))</f>
        <v>-2</v>
      </c>
    </row>
    <row r="18" spans="1:7" ht="15">
      <c r="A18" s="1" t="s">
        <v>480</v>
      </c>
      <c r="B18" s="2">
        <f aca="true" t="shared" si="0" ref="B18:B81">DATE(FIXED(MID(A18,9,4)),FIXED(MID(A18,4,3)),FIXED(MID(A18,1,3)))</f>
        <v>39783</v>
      </c>
      <c r="C18" s="2">
        <f aca="true" t="shared" si="1" ref="C18:C81">(VALUE(MID(A18,14,2))+VALUE(MID(A18,17,2))/60+VALUE(MID(A18,20,5))/3660)/24</f>
        <v>0.6256944444444444</v>
      </c>
      <c r="D18" s="10">
        <f aca="true" t="shared" si="2" ref="D18:D81">VALUE(MID(A18,27,2))+VALUE(MID(A18,30,2))/60+VALUE(MID(A18,33,5))/3600</f>
        <v>0.4482055555555556</v>
      </c>
      <c r="E18" s="9">
        <f aca="true" t="shared" si="3" ref="E18:E81">(VALUE(MID(A18,40,3))+VALUE(MID(A18,43,2))/60+VALUE(MID(A18,46,7))/3600)*(IF(MID(A18,39,1)="-",-1,1))</f>
        <v>-21.96787222222222</v>
      </c>
      <c r="F18" s="8">
        <f aca="true" t="shared" si="4" ref="F18:F81">VALUE(MID(A18,53,9))</f>
        <v>5.808381</v>
      </c>
      <c r="G18" s="11">
        <f aca="true" t="shared" si="5" ref="G18:G81">VALUE(MID(A18,65,5))</f>
        <v>-2</v>
      </c>
    </row>
    <row r="19" spans="1:7" ht="15">
      <c r="A19" s="1" t="s">
        <v>481</v>
      </c>
      <c r="B19" s="2">
        <f t="shared" si="0"/>
        <v>39783</v>
      </c>
      <c r="C19" s="2">
        <f t="shared" si="1"/>
        <v>0.6263888888888889</v>
      </c>
      <c r="D19" s="10">
        <f t="shared" si="2"/>
        <v>0.46490833333333337</v>
      </c>
      <c r="E19" s="9">
        <f t="shared" si="3"/>
        <v>-21.96785</v>
      </c>
      <c r="F19" s="8">
        <f t="shared" si="4"/>
        <v>5.808389</v>
      </c>
      <c r="G19" s="11">
        <f t="shared" si="5"/>
        <v>-2</v>
      </c>
    </row>
    <row r="20" spans="1:7" ht="15">
      <c r="A20" s="1" t="s">
        <v>482</v>
      </c>
      <c r="B20" s="2">
        <f t="shared" si="0"/>
        <v>39783</v>
      </c>
      <c r="C20" s="2">
        <f t="shared" si="1"/>
        <v>0.6270833333333333</v>
      </c>
      <c r="D20" s="10">
        <f t="shared" si="2"/>
        <v>0.48160833333333336</v>
      </c>
      <c r="E20" s="9">
        <f t="shared" si="3"/>
        <v>-21.967827777777774</v>
      </c>
      <c r="F20" s="8">
        <f t="shared" si="4"/>
        <v>5.808396</v>
      </c>
      <c r="G20" s="11">
        <f t="shared" si="5"/>
        <v>-2</v>
      </c>
    </row>
    <row r="21" spans="1:7" ht="15">
      <c r="A21" s="1" t="s">
        <v>483</v>
      </c>
      <c r="B21" s="2">
        <f t="shared" si="0"/>
        <v>39783</v>
      </c>
      <c r="C21" s="2">
        <f t="shared" si="1"/>
        <v>0.6277777777777778</v>
      </c>
      <c r="D21" s="10">
        <f t="shared" si="2"/>
        <v>0.4983111111111111</v>
      </c>
      <c r="E21" s="9">
        <f t="shared" si="3"/>
        <v>-21.967805555555554</v>
      </c>
      <c r="F21" s="8">
        <f t="shared" si="4"/>
        <v>5.808403</v>
      </c>
      <c r="G21" s="11">
        <f t="shared" si="5"/>
        <v>-2</v>
      </c>
    </row>
    <row r="22" spans="1:7" ht="15">
      <c r="A22" s="1" t="s">
        <v>484</v>
      </c>
      <c r="B22" s="2">
        <f t="shared" si="0"/>
        <v>39783</v>
      </c>
      <c r="C22" s="2">
        <f t="shared" si="1"/>
        <v>0.6284722222222222</v>
      </c>
      <c r="D22" s="10">
        <f t="shared" si="2"/>
        <v>0.5150138888888889</v>
      </c>
      <c r="E22" s="9">
        <f t="shared" si="3"/>
        <v>-21.967783333333333</v>
      </c>
      <c r="F22" s="8">
        <f t="shared" si="4"/>
        <v>5.80841</v>
      </c>
      <c r="G22" s="11">
        <f t="shared" si="5"/>
        <v>-2</v>
      </c>
    </row>
    <row r="23" spans="1:7" ht="15">
      <c r="A23" s="1" t="s">
        <v>485</v>
      </c>
      <c r="B23" s="2">
        <f t="shared" si="0"/>
        <v>39783</v>
      </c>
      <c r="C23" s="2">
        <f t="shared" si="1"/>
        <v>0.6291666666666667</v>
      </c>
      <c r="D23" s="10">
        <f t="shared" si="2"/>
        <v>0.5317166666666667</v>
      </c>
      <c r="E23" s="9">
        <f t="shared" si="3"/>
        <v>-21.96776111111111</v>
      </c>
      <c r="F23" s="8">
        <f t="shared" si="4"/>
        <v>5.808417</v>
      </c>
      <c r="G23" s="11">
        <f t="shared" si="5"/>
        <v>-2</v>
      </c>
    </row>
    <row r="24" spans="1:7" ht="15">
      <c r="A24" s="1" t="s">
        <v>486</v>
      </c>
      <c r="B24" s="2">
        <f t="shared" si="0"/>
        <v>39783</v>
      </c>
      <c r="C24" s="2">
        <f t="shared" si="1"/>
        <v>0.6298611111111111</v>
      </c>
      <c r="D24" s="10">
        <f t="shared" si="2"/>
        <v>0.5484194444444445</v>
      </c>
      <c r="E24" s="9">
        <f t="shared" si="3"/>
        <v>-21.96773888888889</v>
      </c>
      <c r="F24" s="8">
        <f t="shared" si="4"/>
        <v>5.808424</v>
      </c>
      <c r="G24" s="11">
        <f t="shared" si="5"/>
        <v>-2</v>
      </c>
    </row>
    <row r="25" spans="1:7" ht="15">
      <c r="A25" s="1" t="s">
        <v>487</v>
      </c>
      <c r="B25" s="2">
        <f t="shared" si="0"/>
        <v>39783</v>
      </c>
      <c r="C25" s="2">
        <f t="shared" si="1"/>
        <v>0.6305555555555555</v>
      </c>
      <c r="D25" s="10">
        <f t="shared" si="2"/>
        <v>0.5651222222222223</v>
      </c>
      <c r="E25" s="9">
        <f t="shared" si="3"/>
        <v>-21.967716666666664</v>
      </c>
      <c r="F25" s="8">
        <f t="shared" si="4"/>
        <v>5.808432</v>
      </c>
      <c r="G25" s="11">
        <f t="shared" si="5"/>
        <v>-2</v>
      </c>
    </row>
    <row r="26" spans="1:7" ht="15">
      <c r="A26" s="1" t="s">
        <v>488</v>
      </c>
      <c r="B26" s="2">
        <f t="shared" si="0"/>
        <v>39783</v>
      </c>
      <c r="C26" s="2">
        <f t="shared" si="1"/>
        <v>0.63125</v>
      </c>
      <c r="D26" s="10">
        <f t="shared" si="2"/>
        <v>0.581825</v>
      </c>
      <c r="E26" s="9">
        <f t="shared" si="3"/>
        <v>-21.967694444444444</v>
      </c>
      <c r="F26" s="8">
        <f t="shared" si="4"/>
        <v>5.808439</v>
      </c>
      <c r="G26" s="11">
        <f t="shared" si="5"/>
        <v>-2</v>
      </c>
    </row>
    <row r="27" spans="1:7" ht="15">
      <c r="A27" s="1" t="s">
        <v>489</v>
      </c>
      <c r="B27" s="2">
        <f t="shared" si="0"/>
        <v>39783</v>
      </c>
      <c r="C27" s="2">
        <f t="shared" si="1"/>
        <v>0.6319444444444444</v>
      </c>
      <c r="D27" s="10">
        <f t="shared" si="2"/>
        <v>0.5985277777777778</v>
      </c>
      <c r="E27" s="9">
        <f t="shared" si="3"/>
        <v>-21.96767222222222</v>
      </c>
      <c r="F27" s="8">
        <f t="shared" si="4"/>
        <v>5.808446</v>
      </c>
      <c r="G27" s="11">
        <f t="shared" si="5"/>
        <v>-2</v>
      </c>
    </row>
    <row r="28" spans="1:7" ht="15">
      <c r="A28" s="1" t="s">
        <v>398</v>
      </c>
      <c r="B28" s="2">
        <f t="shared" si="0"/>
        <v>39783</v>
      </c>
      <c r="C28" s="2">
        <f t="shared" si="1"/>
        <v>0.6326388888888889</v>
      </c>
      <c r="D28" s="10">
        <f t="shared" si="2"/>
        <v>0.6152277777777777</v>
      </c>
      <c r="E28" s="9">
        <f t="shared" si="3"/>
        <v>-21.96765</v>
      </c>
      <c r="F28" s="8">
        <f t="shared" si="4"/>
        <v>5.808453</v>
      </c>
      <c r="G28" s="11">
        <f t="shared" si="5"/>
        <v>-2</v>
      </c>
    </row>
    <row r="29" spans="1:7" ht="15">
      <c r="A29" s="1" t="s">
        <v>399</v>
      </c>
      <c r="B29" s="2">
        <f t="shared" si="0"/>
        <v>39783</v>
      </c>
      <c r="C29" s="2">
        <f t="shared" si="1"/>
        <v>0.6333333333333333</v>
      </c>
      <c r="D29" s="10">
        <f t="shared" si="2"/>
        <v>0.6319305555555556</v>
      </c>
      <c r="E29" s="9">
        <f t="shared" si="3"/>
        <v>-21.967627777777775</v>
      </c>
      <c r="F29" s="8">
        <f t="shared" si="4"/>
        <v>5.80846</v>
      </c>
      <c r="G29" s="11">
        <f t="shared" si="5"/>
        <v>-2</v>
      </c>
    </row>
    <row r="30" spans="1:7" ht="15">
      <c r="A30" s="1" t="s">
        <v>400</v>
      </c>
      <c r="B30" s="2">
        <f t="shared" si="0"/>
        <v>39783</v>
      </c>
      <c r="C30" s="2">
        <f t="shared" si="1"/>
        <v>0.6340277777777777</v>
      </c>
      <c r="D30" s="10">
        <f t="shared" si="2"/>
        <v>0.6486333333333333</v>
      </c>
      <c r="E30" s="9">
        <f t="shared" si="3"/>
        <v>-21.967605555555554</v>
      </c>
      <c r="F30" s="8">
        <f t="shared" si="4"/>
        <v>5.808468</v>
      </c>
      <c r="G30" s="11">
        <f t="shared" si="5"/>
        <v>-2</v>
      </c>
    </row>
    <row r="31" spans="1:7" ht="15">
      <c r="A31" s="1" t="s">
        <v>401</v>
      </c>
      <c r="B31" s="2">
        <f t="shared" si="0"/>
        <v>39783</v>
      </c>
      <c r="C31" s="2">
        <f t="shared" si="1"/>
        <v>0.6347222222222222</v>
      </c>
      <c r="D31" s="10">
        <f t="shared" si="2"/>
        <v>0.6653361111111111</v>
      </c>
      <c r="E31" s="9">
        <f t="shared" si="3"/>
        <v>-21.96758333333333</v>
      </c>
      <c r="F31" s="8">
        <f t="shared" si="4"/>
        <v>5.808475</v>
      </c>
      <c r="G31" s="11">
        <f t="shared" si="5"/>
        <v>-2</v>
      </c>
    </row>
    <row r="32" spans="1:7" ht="15">
      <c r="A32" s="1" t="s">
        <v>402</v>
      </c>
      <c r="B32" s="2">
        <f t="shared" si="0"/>
        <v>39783</v>
      </c>
      <c r="C32" s="2">
        <f t="shared" si="1"/>
        <v>0.6354166666666666</v>
      </c>
      <c r="D32" s="10">
        <f t="shared" si="2"/>
        <v>0.6820388888888889</v>
      </c>
      <c r="E32" s="9">
        <f t="shared" si="3"/>
        <v>-21.96756111111111</v>
      </c>
      <c r="F32" s="8">
        <f t="shared" si="4"/>
        <v>5.808482</v>
      </c>
      <c r="G32" s="11">
        <f t="shared" si="5"/>
        <v>-2</v>
      </c>
    </row>
    <row r="33" spans="1:7" ht="15">
      <c r="A33" s="1" t="s">
        <v>403</v>
      </c>
      <c r="B33" s="2">
        <f t="shared" si="0"/>
        <v>39783</v>
      </c>
      <c r="C33" s="2">
        <f t="shared" si="1"/>
        <v>0.6361111111111112</v>
      </c>
      <c r="D33" s="10">
        <f t="shared" si="2"/>
        <v>0.6987416666666667</v>
      </c>
      <c r="E33" s="9">
        <f t="shared" si="3"/>
        <v>-21.96753888888889</v>
      </c>
      <c r="F33" s="8">
        <f t="shared" si="4"/>
        <v>5.808489</v>
      </c>
      <c r="G33" s="11">
        <f t="shared" si="5"/>
        <v>-2</v>
      </c>
    </row>
    <row r="34" spans="1:7" ht="15">
      <c r="A34" s="1" t="s">
        <v>404</v>
      </c>
      <c r="B34" s="2">
        <f t="shared" si="0"/>
        <v>39783</v>
      </c>
      <c r="C34" s="2">
        <f t="shared" si="1"/>
        <v>0.6368055555555555</v>
      </c>
      <c r="D34" s="10">
        <f t="shared" si="2"/>
        <v>0.7154444444444444</v>
      </c>
      <c r="E34" s="9">
        <f t="shared" si="3"/>
        <v>-21.967516666666665</v>
      </c>
      <c r="F34" s="8">
        <f t="shared" si="4"/>
        <v>5.808496</v>
      </c>
      <c r="G34" s="11">
        <f t="shared" si="5"/>
        <v>-2</v>
      </c>
    </row>
    <row r="35" spans="1:7" ht="15">
      <c r="A35" s="1" t="s">
        <v>405</v>
      </c>
      <c r="B35" s="2">
        <f t="shared" si="0"/>
        <v>39783</v>
      </c>
      <c r="C35" s="2">
        <f t="shared" si="1"/>
        <v>0.6375000000000001</v>
      </c>
      <c r="D35" s="10">
        <f t="shared" si="2"/>
        <v>0.7321472222222223</v>
      </c>
      <c r="E35" s="9">
        <f t="shared" si="3"/>
        <v>-21.967494444444444</v>
      </c>
      <c r="F35" s="8">
        <f t="shared" si="4"/>
        <v>5.808504</v>
      </c>
      <c r="G35" s="11">
        <f t="shared" si="5"/>
        <v>-2</v>
      </c>
    </row>
    <row r="36" spans="1:7" ht="15">
      <c r="A36" s="1" t="s">
        <v>406</v>
      </c>
      <c r="B36" s="2">
        <f t="shared" si="0"/>
        <v>39783</v>
      </c>
      <c r="C36" s="2">
        <f t="shared" si="1"/>
        <v>0.6381944444444444</v>
      </c>
      <c r="D36" s="10">
        <f t="shared" si="2"/>
        <v>0.7488472222222222</v>
      </c>
      <c r="E36" s="9">
        <f t="shared" si="3"/>
        <v>-21.96747222222222</v>
      </c>
      <c r="F36" s="8">
        <f t="shared" si="4"/>
        <v>5.808511</v>
      </c>
      <c r="G36" s="11">
        <f t="shared" si="5"/>
        <v>-2</v>
      </c>
    </row>
    <row r="37" spans="1:7" ht="15">
      <c r="A37" s="1" t="s">
        <v>407</v>
      </c>
      <c r="B37" s="2">
        <f t="shared" si="0"/>
        <v>39783</v>
      </c>
      <c r="C37" s="2">
        <f t="shared" si="1"/>
        <v>0.638888888888889</v>
      </c>
      <c r="D37" s="10">
        <f t="shared" si="2"/>
        <v>0.76555</v>
      </c>
      <c r="E37" s="9">
        <f t="shared" si="3"/>
        <v>-21.96745</v>
      </c>
      <c r="F37" s="8">
        <f t="shared" si="4"/>
        <v>5.808518</v>
      </c>
      <c r="G37" s="11">
        <f t="shared" si="5"/>
        <v>-2</v>
      </c>
    </row>
    <row r="38" spans="1:7" ht="15">
      <c r="A38" s="1" t="s">
        <v>408</v>
      </c>
      <c r="B38" s="2">
        <f t="shared" si="0"/>
        <v>39783</v>
      </c>
      <c r="C38" s="2">
        <f t="shared" si="1"/>
        <v>0.6395833333333333</v>
      </c>
      <c r="D38" s="10">
        <f t="shared" si="2"/>
        <v>0.7822527777777778</v>
      </c>
      <c r="E38" s="9">
        <f t="shared" si="3"/>
        <v>-21.967427777777775</v>
      </c>
      <c r="F38" s="8">
        <f t="shared" si="4"/>
        <v>5.808525</v>
      </c>
      <c r="G38" s="11">
        <f t="shared" si="5"/>
        <v>-2</v>
      </c>
    </row>
    <row r="39" spans="1:7" ht="15">
      <c r="A39" s="1" t="s">
        <v>409</v>
      </c>
      <c r="B39" s="2">
        <f t="shared" si="0"/>
        <v>39783</v>
      </c>
      <c r="C39" s="2">
        <f t="shared" si="1"/>
        <v>0.6402777777777778</v>
      </c>
      <c r="D39" s="10">
        <f t="shared" si="2"/>
        <v>0.7989555555555555</v>
      </c>
      <c r="E39" s="9">
        <f t="shared" si="3"/>
        <v>-21.967405555555555</v>
      </c>
      <c r="F39" s="8">
        <f t="shared" si="4"/>
        <v>5.808532</v>
      </c>
      <c r="G39" s="11">
        <f t="shared" si="5"/>
        <v>-2</v>
      </c>
    </row>
    <row r="40" spans="1:7" ht="15">
      <c r="A40" s="1" t="s">
        <v>410</v>
      </c>
      <c r="B40" s="2">
        <f t="shared" si="0"/>
        <v>39783</v>
      </c>
      <c r="C40" s="2">
        <f t="shared" si="1"/>
        <v>0.6409722222222222</v>
      </c>
      <c r="D40" s="10">
        <f t="shared" si="2"/>
        <v>0.8156583333333334</v>
      </c>
      <c r="E40" s="9">
        <f t="shared" si="3"/>
        <v>-21.96738333333333</v>
      </c>
      <c r="F40" s="8">
        <f t="shared" si="4"/>
        <v>5.80854</v>
      </c>
      <c r="G40" s="11">
        <f t="shared" si="5"/>
        <v>-2</v>
      </c>
    </row>
    <row r="41" spans="1:7" ht="15">
      <c r="A41" s="1" t="s">
        <v>411</v>
      </c>
      <c r="B41" s="2">
        <f t="shared" si="0"/>
        <v>39783</v>
      </c>
      <c r="C41" s="2">
        <f t="shared" si="1"/>
        <v>0.6416666666666667</v>
      </c>
      <c r="D41" s="10">
        <f t="shared" si="2"/>
        <v>0.8323611111111111</v>
      </c>
      <c r="E41" s="9">
        <f t="shared" si="3"/>
        <v>-21.96736111111111</v>
      </c>
      <c r="F41" s="8">
        <f t="shared" si="4"/>
        <v>5.808547</v>
      </c>
      <c r="G41" s="11">
        <f t="shared" si="5"/>
        <v>-2</v>
      </c>
    </row>
    <row r="42" spans="1:7" ht="15">
      <c r="A42" s="1" t="s">
        <v>412</v>
      </c>
      <c r="B42" s="2">
        <f t="shared" si="0"/>
        <v>39783</v>
      </c>
      <c r="C42" s="2">
        <f t="shared" si="1"/>
        <v>0.642361111111111</v>
      </c>
      <c r="D42" s="10">
        <f t="shared" si="2"/>
        <v>0.849063888888889</v>
      </c>
      <c r="E42" s="9">
        <f t="shared" si="3"/>
        <v>-21.967338888888886</v>
      </c>
      <c r="F42" s="8">
        <f t="shared" si="4"/>
        <v>5.808554</v>
      </c>
      <c r="G42" s="11">
        <f t="shared" si="5"/>
        <v>-2</v>
      </c>
    </row>
    <row r="43" spans="1:7" ht="15">
      <c r="A43" s="1" t="s">
        <v>413</v>
      </c>
      <c r="B43" s="2">
        <f t="shared" si="0"/>
        <v>39783</v>
      </c>
      <c r="C43" s="2">
        <f t="shared" si="1"/>
        <v>0.6430555555555556</v>
      </c>
      <c r="D43" s="10">
        <f t="shared" si="2"/>
        <v>0.8657666666666667</v>
      </c>
      <c r="E43" s="9">
        <f t="shared" si="3"/>
        <v>-21.967316666666665</v>
      </c>
      <c r="F43" s="8">
        <f t="shared" si="4"/>
        <v>5.808561</v>
      </c>
      <c r="G43" s="11">
        <f t="shared" si="5"/>
        <v>-2</v>
      </c>
    </row>
    <row r="44" spans="1:7" ht="15">
      <c r="A44" s="1" t="s">
        <v>414</v>
      </c>
      <c r="B44" s="2">
        <f t="shared" si="0"/>
        <v>39783</v>
      </c>
      <c r="C44" s="2">
        <f t="shared" si="1"/>
        <v>0.6437499999999999</v>
      </c>
      <c r="D44" s="10">
        <f t="shared" si="2"/>
        <v>0.8824666666666667</v>
      </c>
      <c r="E44" s="9">
        <f t="shared" si="3"/>
        <v>-21.96729444444444</v>
      </c>
      <c r="F44" s="8">
        <f t="shared" si="4"/>
        <v>5.808568</v>
      </c>
      <c r="G44" s="11">
        <f t="shared" si="5"/>
        <v>-2</v>
      </c>
    </row>
    <row r="45" spans="1:7" ht="15">
      <c r="A45" s="1" t="s">
        <v>415</v>
      </c>
      <c r="B45" s="2">
        <f t="shared" si="0"/>
        <v>39783</v>
      </c>
      <c r="C45" s="2">
        <f t="shared" si="1"/>
        <v>0.6444444444444445</v>
      </c>
      <c r="D45" s="10">
        <f t="shared" si="2"/>
        <v>0.8991694444444445</v>
      </c>
      <c r="E45" s="9">
        <f t="shared" si="3"/>
        <v>-21.96727222222222</v>
      </c>
      <c r="F45" s="8">
        <f t="shared" si="4"/>
        <v>5.808575</v>
      </c>
      <c r="G45" s="11">
        <f t="shared" si="5"/>
        <v>-2</v>
      </c>
    </row>
    <row r="46" spans="1:7" ht="15">
      <c r="A46" s="1" t="s">
        <v>416</v>
      </c>
      <c r="B46" s="2">
        <f t="shared" si="0"/>
        <v>39783</v>
      </c>
      <c r="C46" s="2">
        <f t="shared" si="1"/>
        <v>0.6451388888888888</v>
      </c>
      <c r="D46" s="10">
        <f t="shared" si="2"/>
        <v>0.9158722222222222</v>
      </c>
      <c r="E46" s="9">
        <f t="shared" si="3"/>
        <v>-21.96725</v>
      </c>
      <c r="F46" s="8">
        <f t="shared" si="4"/>
        <v>5.808583</v>
      </c>
      <c r="G46" s="11">
        <f t="shared" si="5"/>
        <v>-2</v>
      </c>
    </row>
    <row r="47" spans="1:7" ht="15">
      <c r="A47" s="1" t="s">
        <v>417</v>
      </c>
      <c r="B47" s="2">
        <f t="shared" si="0"/>
        <v>39783</v>
      </c>
      <c r="C47" s="2">
        <f t="shared" si="1"/>
        <v>0.6458333333333334</v>
      </c>
      <c r="D47" s="10">
        <f t="shared" si="2"/>
        <v>0.9325749999999999</v>
      </c>
      <c r="E47" s="9">
        <f t="shared" si="3"/>
        <v>-21.967227777777776</v>
      </c>
      <c r="F47" s="8">
        <f t="shared" si="4"/>
        <v>5.80859</v>
      </c>
      <c r="G47" s="11">
        <f t="shared" si="5"/>
        <v>-2</v>
      </c>
    </row>
    <row r="48" spans="1:7" ht="15">
      <c r="A48" s="1" t="s">
        <v>418</v>
      </c>
      <c r="B48" s="2">
        <f t="shared" si="0"/>
        <v>39783</v>
      </c>
      <c r="C48" s="2">
        <f t="shared" si="1"/>
        <v>0.6465277777777778</v>
      </c>
      <c r="D48" s="10">
        <f t="shared" si="2"/>
        <v>0.9492777777777778</v>
      </c>
      <c r="E48" s="9">
        <f t="shared" si="3"/>
        <v>-21.967205555555555</v>
      </c>
      <c r="F48" s="8">
        <f t="shared" si="4"/>
        <v>5.808597</v>
      </c>
      <c r="G48" s="11">
        <f t="shared" si="5"/>
        <v>-2</v>
      </c>
    </row>
    <row r="49" spans="1:7" ht="15">
      <c r="A49" s="1" t="s">
        <v>419</v>
      </c>
      <c r="B49" s="2">
        <f t="shared" si="0"/>
        <v>39783</v>
      </c>
      <c r="C49" s="2">
        <f t="shared" si="1"/>
        <v>0.6472222222222223</v>
      </c>
      <c r="D49" s="10">
        <f t="shared" si="2"/>
        <v>0.9659805555555555</v>
      </c>
      <c r="E49" s="9">
        <f t="shared" si="3"/>
        <v>-21.96718333333333</v>
      </c>
      <c r="F49" s="8">
        <f t="shared" si="4"/>
        <v>5.808604</v>
      </c>
      <c r="G49" s="11">
        <f t="shared" si="5"/>
        <v>-2</v>
      </c>
    </row>
    <row r="50" spans="1:7" ht="15">
      <c r="A50" s="1" t="s">
        <v>420</v>
      </c>
      <c r="B50" s="2">
        <f t="shared" si="0"/>
        <v>39783</v>
      </c>
      <c r="C50" s="2">
        <f t="shared" si="1"/>
        <v>0.6479166666666667</v>
      </c>
      <c r="D50" s="10">
        <f t="shared" si="2"/>
        <v>0.9826833333333334</v>
      </c>
      <c r="E50" s="9">
        <f t="shared" si="3"/>
        <v>-21.96716111111111</v>
      </c>
      <c r="F50" s="8">
        <f t="shared" si="4"/>
        <v>5.808611</v>
      </c>
      <c r="G50" s="11">
        <f t="shared" si="5"/>
        <v>-2</v>
      </c>
    </row>
    <row r="51" spans="1:7" ht="15">
      <c r="A51" s="1" t="s">
        <v>421</v>
      </c>
      <c r="B51" s="2">
        <f t="shared" si="0"/>
        <v>39783</v>
      </c>
      <c r="C51" s="2">
        <f t="shared" si="1"/>
        <v>0.6486111111111111</v>
      </c>
      <c r="D51" s="10">
        <f t="shared" si="2"/>
        <v>0.9993833333333333</v>
      </c>
      <c r="E51" s="9">
        <f t="shared" si="3"/>
        <v>-21.967138888888886</v>
      </c>
      <c r="F51" s="8">
        <f t="shared" si="4"/>
        <v>5.808619</v>
      </c>
      <c r="G51" s="11">
        <f t="shared" si="5"/>
        <v>-2</v>
      </c>
    </row>
    <row r="52" spans="1:7" ht="15">
      <c r="A52" s="1" t="s">
        <v>422</v>
      </c>
      <c r="B52" s="2">
        <f t="shared" si="0"/>
        <v>39783</v>
      </c>
      <c r="C52" s="2">
        <f t="shared" si="1"/>
        <v>0.6493055555555556</v>
      </c>
      <c r="D52" s="10">
        <f t="shared" si="2"/>
        <v>1.016086111111111</v>
      </c>
      <c r="E52" s="9">
        <f t="shared" si="3"/>
        <v>-21.967116666666666</v>
      </c>
      <c r="F52" s="8">
        <f t="shared" si="4"/>
        <v>5.808626</v>
      </c>
      <c r="G52" s="11">
        <f t="shared" si="5"/>
        <v>-2</v>
      </c>
    </row>
    <row r="53" spans="1:7" ht="15">
      <c r="A53" s="1" t="s">
        <v>423</v>
      </c>
      <c r="B53" s="2">
        <f t="shared" si="0"/>
        <v>39783</v>
      </c>
      <c r="C53" s="2">
        <f t="shared" si="1"/>
        <v>0.65</v>
      </c>
      <c r="D53" s="10">
        <f t="shared" si="2"/>
        <v>1.0327888888888888</v>
      </c>
      <c r="E53" s="9">
        <f t="shared" si="3"/>
        <v>-21.96709444444444</v>
      </c>
      <c r="F53" s="8">
        <f t="shared" si="4"/>
        <v>5.808633</v>
      </c>
      <c r="G53" s="11">
        <f t="shared" si="5"/>
        <v>-2</v>
      </c>
    </row>
    <row r="54" spans="1:7" ht="15">
      <c r="A54" s="1" t="s">
        <v>424</v>
      </c>
      <c r="B54" s="2">
        <f t="shared" si="0"/>
        <v>39783</v>
      </c>
      <c r="C54" s="2">
        <f t="shared" si="1"/>
        <v>0.6506944444444445</v>
      </c>
      <c r="D54" s="10">
        <f t="shared" si="2"/>
        <v>1.0494916666666667</v>
      </c>
      <c r="E54" s="9">
        <f t="shared" si="3"/>
        <v>-21.96707222222222</v>
      </c>
      <c r="F54" s="8">
        <f t="shared" si="4"/>
        <v>5.80864</v>
      </c>
      <c r="G54" s="11">
        <f t="shared" si="5"/>
        <v>-2</v>
      </c>
    </row>
    <row r="55" spans="1:7" ht="15">
      <c r="A55" s="1" t="s">
        <v>425</v>
      </c>
      <c r="B55" s="2">
        <f t="shared" si="0"/>
        <v>39783</v>
      </c>
      <c r="C55" s="2">
        <f t="shared" si="1"/>
        <v>0.6513888888888889</v>
      </c>
      <c r="D55" s="10">
        <f t="shared" si="2"/>
        <v>1.0661944444444444</v>
      </c>
      <c r="E55" s="9">
        <f t="shared" si="3"/>
        <v>-21.967049999999997</v>
      </c>
      <c r="F55" s="8">
        <f t="shared" si="4"/>
        <v>5.808647</v>
      </c>
      <c r="G55" s="11">
        <f t="shared" si="5"/>
        <v>-2</v>
      </c>
    </row>
    <row r="56" spans="1:7" ht="15">
      <c r="A56" s="1" t="s">
        <v>426</v>
      </c>
      <c r="B56" s="2">
        <f t="shared" si="0"/>
        <v>39783</v>
      </c>
      <c r="C56" s="2">
        <f t="shared" si="1"/>
        <v>0.6520833333333333</v>
      </c>
      <c r="D56" s="10">
        <f t="shared" si="2"/>
        <v>1.0828972222222222</v>
      </c>
      <c r="E56" s="9">
        <f t="shared" si="3"/>
        <v>-21.967025</v>
      </c>
      <c r="F56" s="8">
        <f t="shared" si="4"/>
        <v>5.808655</v>
      </c>
      <c r="G56" s="11">
        <f t="shared" si="5"/>
        <v>-2</v>
      </c>
    </row>
    <row r="57" spans="1:7" ht="15">
      <c r="A57" s="1" t="s">
        <v>518</v>
      </c>
      <c r="B57" s="2">
        <f t="shared" si="0"/>
        <v>39783</v>
      </c>
      <c r="C57" s="2">
        <f t="shared" si="1"/>
        <v>0.6527777777777778</v>
      </c>
      <c r="D57" s="10">
        <f t="shared" si="2"/>
        <v>1.0996</v>
      </c>
      <c r="E57" s="9">
        <f t="shared" si="3"/>
        <v>-21.967002777777775</v>
      </c>
      <c r="F57" s="8">
        <f t="shared" si="4"/>
        <v>5.808662</v>
      </c>
      <c r="G57" s="11">
        <f t="shared" si="5"/>
        <v>-2</v>
      </c>
    </row>
    <row r="58" spans="1:7" ht="15">
      <c r="A58" s="1" t="s">
        <v>519</v>
      </c>
      <c r="B58" s="2">
        <f t="shared" si="0"/>
        <v>39783</v>
      </c>
      <c r="C58" s="2">
        <f t="shared" si="1"/>
        <v>0.6534722222222222</v>
      </c>
      <c r="D58" s="10">
        <f t="shared" si="2"/>
        <v>1.1163027777777779</v>
      </c>
      <c r="E58" s="9">
        <f t="shared" si="3"/>
        <v>-21.966980555555555</v>
      </c>
      <c r="F58" s="8">
        <f t="shared" si="4"/>
        <v>5.808669</v>
      </c>
      <c r="G58" s="11">
        <f t="shared" si="5"/>
        <v>-2</v>
      </c>
    </row>
    <row r="59" spans="1:7" ht="15">
      <c r="A59" s="1" t="s">
        <v>520</v>
      </c>
      <c r="B59" s="2">
        <f t="shared" si="0"/>
        <v>39783</v>
      </c>
      <c r="C59" s="2">
        <f t="shared" si="1"/>
        <v>0.6541666666666667</v>
      </c>
      <c r="D59" s="10">
        <f t="shared" si="2"/>
        <v>1.1330027777777778</v>
      </c>
      <c r="E59" s="9">
        <f t="shared" si="3"/>
        <v>-21.96695833333333</v>
      </c>
      <c r="F59" s="8">
        <f t="shared" si="4"/>
        <v>5.808676</v>
      </c>
      <c r="G59" s="11">
        <f t="shared" si="5"/>
        <v>-2</v>
      </c>
    </row>
    <row r="60" spans="1:7" ht="15">
      <c r="A60" s="1" t="s">
        <v>521</v>
      </c>
      <c r="B60" s="2">
        <f t="shared" si="0"/>
        <v>39783</v>
      </c>
      <c r="C60" s="2">
        <f t="shared" si="1"/>
        <v>0.6548611111111111</v>
      </c>
      <c r="D60" s="10">
        <f t="shared" si="2"/>
        <v>1.1497055555555555</v>
      </c>
      <c r="E60" s="9">
        <f t="shared" si="3"/>
        <v>-21.96693611111111</v>
      </c>
      <c r="F60" s="8">
        <f t="shared" si="4"/>
        <v>5.808683</v>
      </c>
      <c r="G60" s="11">
        <f t="shared" si="5"/>
        <v>-2</v>
      </c>
    </row>
    <row r="61" spans="1:7" ht="15">
      <c r="A61" s="1" t="s">
        <v>522</v>
      </c>
      <c r="B61" s="2">
        <f t="shared" si="0"/>
        <v>39783</v>
      </c>
      <c r="C61" s="2">
        <f t="shared" si="1"/>
        <v>0.6555555555555556</v>
      </c>
      <c r="D61" s="10">
        <f t="shared" si="2"/>
        <v>1.1664083333333333</v>
      </c>
      <c r="E61" s="9">
        <f t="shared" si="3"/>
        <v>-21.966913888888886</v>
      </c>
      <c r="F61" s="8">
        <f t="shared" si="4"/>
        <v>5.808691</v>
      </c>
      <c r="G61" s="11">
        <f t="shared" si="5"/>
        <v>-2</v>
      </c>
    </row>
    <row r="62" spans="1:7" ht="15">
      <c r="A62" s="1" t="s">
        <v>523</v>
      </c>
      <c r="B62" s="2">
        <f t="shared" si="0"/>
        <v>39783</v>
      </c>
      <c r="C62" s="2">
        <f t="shared" si="1"/>
        <v>0.65625</v>
      </c>
      <c r="D62" s="10">
        <f t="shared" si="2"/>
        <v>1.1831111111111112</v>
      </c>
      <c r="E62" s="9">
        <f t="shared" si="3"/>
        <v>-21.966891666666665</v>
      </c>
      <c r="F62" s="8">
        <f t="shared" si="4"/>
        <v>5.808698</v>
      </c>
      <c r="G62" s="11">
        <f t="shared" si="5"/>
        <v>-2</v>
      </c>
    </row>
    <row r="63" spans="1:7" ht="15">
      <c r="A63" s="1" t="s">
        <v>524</v>
      </c>
      <c r="B63" s="2">
        <f t="shared" si="0"/>
        <v>39783</v>
      </c>
      <c r="C63" s="2">
        <f t="shared" si="1"/>
        <v>0.6569444444444444</v>
      </c>
      <c r="D63" s="10">
        <f t="shared" si="2"/>
        <v>1.199813888888889</v>
      </c>
      <c r="E63" s="9">
        <f t="shared" si="3"/>
        <v>-21.96686944444444</v>
      </c>
      <c r="F63" s="8">
        <f t="shared" si="4"/>
        <v>5.808705</v>
      </c>
      <c r="G63" s="11">
        <f t="shared" si="5"/>
        <v>-2</v>
      </c>
    </row>
    <row r="64" spans="1:7" ht="15">
      <c r="A64" s="1" t="s">
        <v>525</v>
      </c>
      <c r="B64" s="2">
        <f t="shared" si="0"/>
        <v>39783</v>
      </c>
      <c r="C64" s="2">
        <f t="shared" si="1"/>
        <v>0.6576388888888889</v>
      </c>
      <c r="D64" s="10">
        <f t="shared" si="2"/>
        <v>1.2165166666666667</v>
      </c>
      <c r="E64" s="9">
        <f t="shared" si="3"/>
        <v>-21.96684722222222</v>
      </c>
      <c r="F64" s="8">
        <f t="shared" si="4"/>
        <v>5.808712</v>
      </c>
      <c r="G64" s="11">
        <f t="shared" si="5"/>
        <v>-2</v>
      </c>
    </row>
    <row r="65" spans="1:7" ht="15">
      <c r="A65" s="1" t="s">
        <v>526</v>
      </c>
      <c r="B65" s="2">
        <f t="shared" si="0"/>
        <v>39783</v>
      </c>
      <c r="C65" s="2">
        <f t="shared" si="1"/>
        <v>0.6583333333333333</v>
      </c>
      <c r="D65" s="10">
        <f t="shared" si="2"/>
        <v>1.2332194444444446</v>
      </c>
      <c r="E65" s="9">
        <f t="shared" si="3"/>
        <v>-21.966825</v>
      </c>
      <c r="F65" s="8">
        <f t="shared" si="4"/>
        <v>5.808719</v>
      </c>
      <c r="G65" s="11">
        <f t="shared" si="5"/>
        <v>-2</v>
      </c>
    </row>
    <row r="66" spans="1:7" ht="15">
      <c r="A66" s="1" t="s">
        <v>527</v>
      </c>
      <c r="B66" s="2">
        <f t="shared" si="0"/>
        <v>39783</v>
      </c>
      <c r="C66" s="2">
        <f t="shared" si="1"/>
        <v>0.6590277777777778</v>
      </c>
      <c r="D66" s="10">
        <f t="shared" si="2"/>
        <v>1.2499222222222224</v>
      </c>
      <c r="E66" s="9">
        <f t="shared" si="3"/>
        <v>-21.966802777777776</v>
      </c>
      <c r="F66" s="8">
        <f t="shared" si="4"/>
        <v>5.808727</v>
      </c>
      <c r="G66" s="11">
        <f t="shared" si="5"/>
        <v>-2</v>
      </c>
    </row>
    <row r="67" spans="1:7" ht="15">
      <c r="A67" s="1" t="s">
        <v>528</v>
      </c>
      <c r="B67" s="2">
        <f t="shared" si="0"/>
        <v>39783</v>
      </c>
      <c r="C67" s="2">
        <f t="shared" si="1"/>
        <v>0.6597222222222222</v>
      </c>
      <c r="D67" s="10">
        <f t="shared" si="2"/>
        <v>1.2666222222222223</v>
      </c>
      <c r="E67" s="9">
        <f t="shared" si="3"/>
        <v>-21.966780555555555</v>
      </c>
      <c r="F67" s="8">
        <f t="shared" si="4"/>
        <v>5.808734</v>
      </c>
      <c r="G67" s="11">
        <f t="shared" si="5"/>
        <v>-2</v>
      </c>
    </row>
    <row r="68" spans="1:7" ht="15">
      <c r="A68" s="1" t="s">
        <v>529</v>
      </c>
      <c r="B68" s="2">
        <f t="shared" si="0"/>
        <v>39783</v>
      </c>
      <c r="C68" s="2">
        <f t="shared" si="1"/>
        <v>0.6604166666666667</v>
      </c>
      <c r="D68" s="10">
        <f t="shared" si="2"/>
        <v>1.283325</v>
      </c>
      <c r="E68" s="9">
        <f t="shared" si="3"/>
        <v>-21.96675833333333</v>
      </c>
      <c r="F68" s="8">
        <f t="shared" si="4"/>
        <v>5.808741</v>
      </c>
      <c r="G68" s="11">
        <f t="shared" si="5"/>
        <v>-2</v>
      </c>
    </row>
    <row r="69" spans="1:7" ht="15">
      <c r="A69" s="1" t="s">
        <v>530</v>
      </c>
      <c r="B69" s="2">
        <f t="shared" si="0"/>
        <v>39783</v>
      </c>
      <c r="C69" s="2">
        <f t="shared" si="1"/>
        <v>0.6611111111111111</v>
      </c>
      <c r="D69" s="10">
        <f t="shared" si="2"/>
        <v>1.3000277777777778</v>
      </c>
      <c r="E69" s="9">
        <f t="shared" si="3"/>
        <v>-21.96673611111111</v>
      </c>
      <c r="F69" s="8">
        <f t="shared" si="4"/>
        <v>5.808748</v>
      </c>
      <c r="G69" s="11">
        <f t="shared" si="5"/>
        <v>-2</v>
      </c>
    </row>
    <row r="70" spans="1:7" ht="15">
      <c r="A70" s="1" t="s">
        <v>531</v>
      </c>
      <c r="B70" s="2">
        <f t="shared" si="0"/>
        <v>39783</v>
      </c>
      <c r="C70" s="2">
        <f t="shared" si="1"/>
        <v>0.6618055555555555</v>
      </c>
      <c r="D70" s="10">
        <f t="shared" si="2"/>
        <v>1.3167305555555555</v>
      </c>
      <c r="E70" s="9">
        <f t="shared" si="3"/>
        <v>-21.966713888888886</v>
      </c>
      <c r="F70" s="8">
        <f t="shared" si="4"/>
        <v>5.808755</v>
      </c>
      <c r="G70" s="11">
        <f t="shared" si="5"/>
        <v>-2</v>
      </c>
    </row>
    <row r="71" spans="1:7" ht="15">
      <c r="A71" s="1" t="s">
        <v>532</v>
      </c>
      <c r="B71" s="2">
        <f t="shared" si="0"/>
        <v>39783</v>
      </c>
      <c r="C71" s="2">
        <f t="shared" si="1"/>
        <v>0.6625</v>
      </c>
      <c r="D71" s="10">
        <f t="shared" si="2"/>
        <v>1.3334333333333332</v>
      </c>
      <c r="E71" s="9">
        <f t="shared" si="3"/>
        <v>-21.966691666666666</v>
      </c>
      <c r="F71" s="8">
        <f t="shared" si="4"/>
        <v>5.808763</v>
      </c>
      <c r="G71" s="11">
        <f t="shared" si="5"/>
        <v>-2</v>
      </c>
    </row>
    <row r="72" spans="1:7" ht="15">
      <c r="A72" s="1" t="s">
        <v>533</v>
      </c>
      <c r="B72" s="2">
        <f t="shared" si="0"/>
        <v>39783</v>
      </c>
      <c r="C72" s="2">
        <f t="shared" si="1"/>
        <v>0.6631944444444444</v>
      </c>
      <c r="D72" s="10">
        <f t="shared" si="2"/>
        <v>1.3501361111111112</v>
      </c>
      <c r="E72" s="9">
        <f t="shared" si="3"/>
        <v>-21.96666944444444</v>
      </c>
      <c r="F72" s="8">
        <f t="shared" si="4"/>
        <v>5.80877</v>
      </c>
      <c r="G72" s="11">
        <f t="shared" si="5"/>
        <v>-2</v>
      </c>
    </row>
    <row r="73" spans="1:7" ht="15">
      <c r="A73" s="1" t="s">
        <v>534</v>
      </c>
      <c r="B73" s="2">
        <f t="shared" si="0"/>
        <v>39783</v>
      </c>
      <c r="C73" s="2">
        <f t="shared" si="1"/>
        <v>0.6638888888888889</v>
      </c>
      <c r="D73" s="10">
        <f t="shared" si="2"/>
        <v>1.366838888888889</v>
      </c>
      <c r="E73" s="9">
        <f t="shared" si="3"/>
        <v>-21.96664722222222</v>
      </c>
      <c r="F73" s="8">
        <f t="shared" si="4"/>
        <v>5.808777</v>
      </c>
      <c r="G73" s="11">
        <f t="shared" si="5"/>
        <v>-2</v>
      </c>
    </row>
    <row r="74" spans="1:7" ht="15">
      <c r="A74" s="1" t="s">
        <v>535</v>
      </c>
      <c r="B74" s="2">
        <f t="shared" si="0"/>
        <v>39783</v>
      </c>
      <c r="C74" s="2">
        <f t="shared" si="1"/>
        <v>0.6645833333333333</v>
      </c>
      <c r="D74" s="10">
        <f t="shared" si="2"/>
        <v>1.3835388888888889</v>
      </c>
      <c r="E74" s="9">
        <f t="shared" si="3"/>
        <v>-21.966625</v>
      </c>
      <c r="F74" s="8">
        <f t="shared" si="4"/>
        <v>5.808784</v>
      </c>
      <c r="G74" s="11">
        <f t="shared" si="5"/>
        <v>-2</v>
      </c>
    </row>
    <row r="75" spans="1:7" ht="15">
      <c r="A75" s="1" t="s">
        <v>536</v>
      </c>
      <c r="B75" s="2">
        <f t="shared" si="0"/>
        <v>39783</v>
      </c>
      <c r="C75" s="2">
        <f t="shared" si="1"/>
        <v>0.6652777777777777</v>
      </c>
      <c r="D75" s="10">
        <f t="shared" si="2"/>
        <v>1.4002416666666666</v>
      </c>
      <c r="E75" s="9">
        <f t="shared" si="3"/>
        <v>-21.966602777777776</v>
      </c>
      <c r="F75" s="8">
        <f t="shared" si="4"/>
        <v>5.808791</v>
      </c>
      <c r="G75" s="11">
        <f t="shared" si="5"/>
        <v>-2</v>
      </c>
    </row>
    <row r="76" spans="1:7" ht="15">
      <c r="A76" s="1" t="s">
        <v>537</v>
      </c>
      <c r="B76" s="2">
        <f t="shared" si="0"/>
        <v>39783</v>
      </c>
      <c r="C76" s="2">
        <f t="shared" si="1"/>
        <v>0.6659722222222222</v>
      </c>
      <c r="D76" s="10">
        <f t="shared" si="2"/>
        <v>1.4169444444444446</v>
      </c>
      <c r="E76" s="9">
        <f t="shared" si="3"/>
        <v>-21.966580555555556</v>
      </c>
      <c r="F76" s="8">
        <f t="shared" si="4"/>
        <v>5.808799</v>
      </c>
      <c r="G76" s="11">
        <f t="shared" si="5"/>
        <v>-2</v>
      </c>
    </row>
    <row r="77" spans="1:7" ht="15">
      <c r="A77" s="1" t="s">
        <v>538</v>
      </c>
      <c r="B77" s="2">
        <f t="shared" si="0"/>
        <v>39783</v>
      </c>
      <c r="C77" s="2">
        <f t="shared" si="1"/>
        <v>0.6666666666666666</v>
      </c>
      <c r="D77" s="10">
        <f t="shared" si="2"/>
        <v>1.4336472222222223</v>
      </c>
      <c r="E77" s="9">
        <f t="shared" si="3"/>
        <v>-21.96655833333333</v>
      </c>
      <c r="F77" s="8">
        <f t="shared" si="4"/>
        <v>5.808806</v>
      </c>
      <c r="G77" s="11">
        <f t="shared" si="5"/>
        <v>-2</v>
      </c>
    </row>
    <row r="78" spans="1:7" ht="15">
      <c r="A78" s="1" t="s">
        <v>539</v>
      </c>
      <c r="B78" s="2">
        <f t="shared" si="0"/>
        <v>39783</v>
      </c>
      <c r="C78" s="2">
        <f t="shared" si="1"/>
        <v>0.6673611111111111</v>
      </c>
      <c r="D78" s="10">
        <f t="shared" si="2"/>
        <v>1.45035</v>
      </c>
      <c r="E78" s="9">
        <f t="shared" si="3"/>
        <v>-21.96653611111111</v>
      </c>
      <c r="F78" s="8">
        <f t="shared" si="4"/>
        <v>5.808813</v>
      </c>
      <c r="G78" s="11">
        <f t="shared" si="5"/>
        <v>-2</v>
      </c>
    </row>
    <row r="79" spans="1:7" ht="15">
      <c r="A79" s="1" t="s">
        <v>540</v>
      </c>
      <c r="B79" s="2">
        <f t="shared" si="0"/>
        <v>39783</v>
      </c>
      <c r="C79" s="2">
        <f t="shared" si="1"/>
        <v>0.6680555555555556</v>
      </c>
      <c r="D79" s="10">
        <f t="shared" si="2"/>
        <v>1.467052777777778</v>
      </c>
      <c r="E79" s="9">
        <f t="shared" si="3"/>
        <v>-21.966513888888887</v>
      </c>
      <c r="F79" s="8">
        <f t="shared" si="4"/>
        <v>5.80882</v>
      </c>
      <c r="G79" s="11">
        <f t="shared" si="5"/>
        <v>-2</v>
      </c>
    </row>
    <row r="80" spans="1:7" ht="15">
      <c r="A80" s="1" t="s">
        <v>541</v>
      </c>
      <c r="B80" s="2">
        <f t="shared" si="0"/>
        <v>39783</v>
      </c>
      <c r="C80" s="2">
        <f t="shared" si="1"/>
        <v>0.6687500000000001</v>
      </c>
      <c r="D80" s="10">
        <f t="shared" si="2"/>
        <v>1.4837555555555557</v>
      </c>
      <c r="E80" s="9">
        <f t="shared" si="3"/>
        <v>-21.966491666666666</v>
      </c>
      <c r="F80" s="8">
        <f t="shared" si="4"/>
        <v>5.808827</v>
      </c>
      <c r="G80" s="11">
        <f t="shared" si="5"/>
        <v>-2</v>
      </c>
    </row>
    <row r="81" spans="1:7" ht="15">
      <c r="A81" s="1" t="s">
        <v>542</v>
      </c>
      <c r="B81" s="2">
        <f t="shared" si="0"/>
        <v>39783</v>
      </c>
      <c r="C81" s="2">
        <f t="shared" si="1"/>
        <v>0.6694444444444444</v>
      </c>
      <c r="D81" s="10">
        <f t="shared" si="2"/>
        <v>1.5004583333333332</v>
      </c>
      <c r="E81" s="9">
        <f t="shared" si="3"/>
        <v>-21.966469444444442</v>
      </c>
      <c r="F81" s="8">
        <f t="shared" si="4"/>
        <v>5.808835</v>
      </c>
      <c r="G81" s="11">
        <f t="shared" si="5"/>
        <v>-2</v>
      </c>
    </row>
    <row r="82" spans="1:7" ht="15">
      <c r="A82" s="1" t="s">
        <v>543</v>
      </c>
      <c r="B82" s="2">
        <f aca="true" t="shared" si="6" ref="B82:B145">DATE(FIXED(MID(A82,9,4)),FIXED(MID(A82,4,3)),FIXED(MID(A82,1,3)))</f>
        <v>39783</v>
      </c>
      <c r="C82" s="2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VALUE(MID(A82,27,2))+VALUE(MID(A82,30,2))/60+VALUE(MID(A82,33,5))/3600</f>
        <v>1.5171583333333332</v>
      </c>
      <c r="E82" s="9">
        <f aca="true" t="shared" si="9" ref="E82:E145">(VALUE(MID(A82,40,3))+VALUE(MID(A82,43,2))/60+VALUE(MID(A82,46,7))/3600)*(IF(MID(A82,39,1)="-",-1,1))</f>
        <v>-21.96644722222222</v>
      </c>
      <c r="F82" s="8">
        <f aca="true" t="shared" si="10" ref="F82:F145">VALUE(MID(A82,53,9))</f>
        <v>5.808842</v>
      </c>
      <c r="G82" s="11">
        <f aca="true" t="shared" si="11" ref="G82:G145">VALUE(MID(A82,65,5))</f>
        <v>-2</v>
      </c>
    </row>
    <row r="83" spans="1:7" ht="15">
      <c r="A83" s="1" t="s">
        <v>544</v>
      </c>
      <c r="B83" s="2">
        <f t="shared" si="6"/>
        <v>39783</v>
      </c>
      <c r="C83" s="2">
        <f t="shared" si="7"/>
        <v>0.6708333333333334</v>
      </c>
      <c r="D83" s="10">
        <f t="shared" si="8"/>
        <v>1.533861111111111</v>
      </c>
      <c r="E83" s="9">
        <f t="shared" si="9"/>
        <v>-21.966425</v>
      </c>
      <c r="F83" s="8">
        <f t="shared" si="10"/>
        <v>5.808849</v>
      </c>
      <c r="G83" s="11">
        <f t="shared" si="11"/>
        <v>-2</v>
      </c>
    </row>
    <row r="84" spans="1:7" ht="15">
      <c r="A84" s="1" t="s">
        <v>545</v>
      </c>
      <c r="B84" s="2">
        <f t="shared" si="6"/>
        <v>39783</v>
      </c>
      <c r="C84" s="2">
        <f t="shared" si="7"/>
        <v>0.6715277777777778</v>
      </c>
      <c r="D84" s="10">
        <f t="shared" si="8"/>
        <v>1.5505638888888889</v>
      </c>
      <c r="E84" s="9">
        <f t="shared" si="9"/>
        <v>-21.966402777777777</v>
      </c>
      <c r="F84" s="8">
        <f t="shared" si="10"/>
        <v>5.808856</v>
      </c>
      <c r="G84" s="11">
        <f t="shared" si="11"/>
        <v>-2</v>
      </c>
    </row>
    <row r="85" spans="1:7" ht="15">
      <c r="A85" s="1" t="s">
        <v>546</v>
      </c>
      <c r="B85" s="2">
        <f t="shared" si="6"/>
        <v>39783</v>
      </c>
      <c r="C85" s="2">
        <f t="shared" si="7"/>
        <v>0.6722222222222222</v>
      </c>
      <c r="D85" s="10">
        <f t="shared" si="8"/>
        <v>1.5672666666666666</v>
      </c>
      <c r="E85" s="9">
        <f t="shared" si="9"/>
        <v>-21.966377777777776</v>
      </c>
      <c r="F85" s="8">
        <f t="shared" si="10"/>
        <v>5.808864</v>
      </c>
      <c r="G85" s="11">
        <f t="shared" si="11"/>
        <v>-2</v>
      </c>
    </row>
    <row r="86" spans="1:7" ht="15">
      <c r="A86" s="1" t="s">
        <v>547</v>
      </c>
      <c r="B86" s="2">
        <f t="shared" si="6"/>
        <v>39783</v>
      </c>
      <c r="C86" s="2">
        <f t="shared" si="7"/>
        <v>0.6729166666666666</v>
      </c>
      <c r="D86" s="10">
        <f t="shared" si="8"/>
        <v>1.5839694444444445</v>
      </c>
      <c r="E86" s="9">
        <f t="shared" si="9"/>
        <v>-21.966355555555555</v>
      </c>
      <c r="F86" s="8">
        <f t="shared" si="10"/>
        <v>5.808871</v>
      </c>
      <c r="G86" s="11">
        <f t="shared" si="11"/>
        <v>-2</v>
      </c>
    </row>
    <row r="87" spans="1:7" ht="15">
      <c r="A87" s="1" t="s">
        <v>548</v>
      </c>
      <c r="B87" s="2">
        <f t="shared" si="6"/>
        <v>39783</v>
      </c>
      <c r="C87" s="2">
        <f t="shared" si="7"/>
        <v>0.6736111111111112</v>
      </c>
      <c r="D87" s="10">
        <f t="shared" si="8"/>
        <v>1.6006722222222223</v>
      </c>
      <c r="E87" s="9">
        <f t="shared" si="9"/>
        <v>-21.96633333333333</v>
      </c>
      <c r="F87" s="8">
        <f t="shared" si="10"/>
        <v>5.808878</v>
      </c>
      <c r="G87" s="11">
        <f t="shared" si="11"/>
        <v>-2</v>
      </c>
    </row>
    <row r="88" spans="1:7" ht="15">
      <c r="A88" s="1" t="s">
        <v>549</v>
      </c>
      <c r="B88" s="2">
        <f t="shared" si="6"/>
        <v>39783</v>
      </c>
      <c r="C88" s="2">
        <f t="shared" si="7"/>
        <v>0.6743055555555556</v>
      </c>
      <c r="D88" s="10">
        <f t="shared" si="8"/>
        <v>1.617375</v>
      </c>
      <c r="E88" s="9">
        <f t="shared" si="9"/>
        <v>-21.96631111111111</v>
      </c>
      <c r="F88" s="8">
        <f t="shared" si="10"/>
        <v>5.808885</v>
      </c>
      <c r="G88" s="11">
        <f t="shared" si="11"/>
        <v>-2</v>
      </c>
    </row>
    <row r="89" spans="1:7" ht="15">
      <c r="A89" s="1" t="s">
        <v>550</v>
      </c>
      <c r="B89" s="2">
        <f t="shared" si="6"/>
        <v>39783</v>
      </c>
      <c r="C89" s="2">
        <f t="shared" si="7"/>
        <v>0.6749999999999999</v>
      </c>
      <c r="D89" s="10">
        <f t="shared" si="8"/>
        <v>1.6340777777777777</v>
      </c>
      <c r="E89" s="9">
        <f t="shared" si="9"/>
        <v>-21.966288888888887</v>
      </c>
      <c r="F89" s="8">
        <f t="shared" si="10"/>
        <v>5.808892</v>
      </c>
      <c r="G89" s="11">
        <f t="shared" si="11"/>
        <v>-2</v>
      </c>
    </row>
    <row r="90" spans="1:7" ht="15">
      <c r="A90" s="1" t="s">
        <v>551</v>
      </c>
      <c r="B90" s="2">
        <f t="shared" si="6"/>
        <v>39783</v>
      </c>
      <c r="C90" s="2">
        <f t="shared" si="7"/>
        <v>0.6756944444444444</v>
      </c>
      <c r="D90" s="10">
        <f t="shared" si="8"/>
        <v>1.6507777777777777</v>
      </c>
      <c r="E90" s="9">
        <f t="shared" si="9"/>
        <v>-21.966266666666666</v>
      </c>
      <c r="F90" s="8">
        <f t="shared" si="10"/>
        <v>5.8089</v>
      </c>
      <c r="G90" s="11">
        <f t="shared" si="11"/>
        <v>-2</v>
      </c>
    </row>
    <row r="91" spans="1:7" ht="15">
      <c r="A91" s="1" t="s">
        <v>552</v>
      </c>
      <c r="B91" s="2">
        <f t="shared" si="6"/>
        <v>39783</v>
      </c>
      <c r="C91" s="2">
        <f t="shared" si="7"/>
        <v>0.6763888888888889</v>
      </c>
      <c r="D91" s="10">
        <f t="shared" si="8"/>
        <v>1.6674805555555554</v>
      </c>
      <c r="E91" s="9">
        <f t="shared" si="9"/>
        <v>-21.966244444444445</v>
      </c>
      <c r="F91" s="8">
        <f t="shared" si="10"/>
        <v>5.808907</v>
      </c>
      <c r="G91" s="11">
        <f t="shared" si="11"/>
        <v>-2</v>
      </c>
    </row>
    <row r="92" spans="1:7" ht="15">
      <c r="A92" s="1" t="s">
        <v>553</v>
      </c>
      <c r="B92" s="2">
        <f t="shared" si="6"/>
        <v>39783</v>
      </c>
      <c r="C92" s="2">
        <f t="shared" si="7"/>
        <v>0.6770833333333334</v>
      </c>
      <c r="D92" s="10">
        <f t="shared" si="8"/>
        <v>1.6841833333333334</v>
      </c>
      <c r="E92" s="9">
        <f t="shared" si="9"/>
        <v>-21.96622222222222</v>
      </c>
      <c r="F92" s="8">
        <f t="shared" si="10"/>
        <v>5.808914</v>
      </c>
      <c r="G92" s="11">
        <f t="shared" si="11"/>
        <v>-2</v>
      </c>
    </row>
    <row r="93" spans="1:7" ht="15">
      <c r="A93" s="1" t="s">
        <v>554</v>
      </c>
      <c r="B93" s="2">
        <f t="shared" si="6"/>
        <v>39783</v>
      </c>
      <c r="C93" s="2">
        <f t="shared" si="7"/>
        <v>0.6777777777777777</v>
      </c>
      <c r="D93" s="10">
        <f t="shared" si="8"/>
        <v>1.700886111111111</v>
      </c>
      <c r="E93" s="9">
        <f t="shared" si="9"/>
        <v>-21.9662</v>
      </c>
      <c r="F93" s="8">
        <f t="shared" si="10"/>
        <v>5.808921</v>
      </c>
      <c r="G93" s="11">
        <f t="shared" si="11"/>
        <v>-2</v>
      </c>
    </row>
    <row r="94" spans="1:7" ht="15">
      <c r="A94" s="1" t="s">
        <v>555</v>
      </c>
      <c r="B94" s="2">
        <f t="shared" si="6"/>
        <v>39783</v>
      </c>
      <c r="C94" s="2">
        <f t="shared" si="7"/>
        <v>0.6784722222222223</v>
      </c>
      <c r="D94" s="10">
        <f t="shared" si="8"/>
        <v>1.717588888888889</v>
      </c>
      <c r="E94" s="9">
        <f t="shared" si="9"/>
        <v>-21.966177777777776</v>
      </c>
      <c r="F94" s="8">
        <f t="shared" si="10"/>
        <v>5.808928</v>
      </c>
      <c r="G94" s="11">
        <f t="shared" si="11"/>
        <v>-2</v>
      </c>
    </row>
    <row r="95" spans="1:7" ht="15">
      <c r="A95" s="1" t="s">
        <v>556</v>
      </c>
      <c r="B95" s="2">
        <f t="shared" si="6"/>
        <v>39783</v>
      </c>
      <c r="C95" s="2">
        <f t="shared" si="7"/>
        <v>0.6791666666666667</v>
      </c>
      <c r="D95" s="10">
        <f t="shared" si="8"/>
        <v>1.7342916666666668</v>
      </c>
      <c r="E95" s="9">
        <f t="shared" si="9"/>
        <v>-21.966155555555556</v>
      </c>
      <c r="F95" s="8">
        <f t="shared" si="10"/>
        <v>5.808936</v>
      </c>
      <c r="G95" s="11">
        <f t="shared" si="11"/>
        <v>-2</v>
      </c>
    </row>
    <row r="96" spans="1:7" ht="15">
      <c r="A96" s="1" t="s">
        <v>557</v>
      </c>
      <c r="B96" s="2">
        <f t="shared" si="6"/>
        <v>39783</v>
      </c>
      <c r="C96" s="2">
        <f t="shared" si="7"/>
        <v>0.6798611111111111</v>
      </c>
      <c r="D96" s="10">
        <f t="shared" si="8"/>
        <v>1.7509944444444445</v>
      </c>
      <c r="E96" s="9">
        <f t="shared" si="9"/>
        <v>-21.96613333333333</v>
      </c>
      <c r="F96" s="8">
        <f t="shared" si="10"/>
        <v>5.808943</v>
      </c>
      <c r="G96" s="11">
        <f t="shared" si="11"/>
        <v>-2</v>
      </c>
    </row>
    <row r="97" spans="1:7" ht="15">
      <c r="A97" s="1" t="s">
        <v>558</v>
      </c>
      <c r="B97" s="2">
        <f t="shared" si="6"/>
        <v>39783</v>
      </c>
      <c r="C97" s="2">
        <f t="shared" si="7"/>
        <v>0.6805555555555555</v>
      </c>
      <c r="D97" s="10">
        <f t="shared" si="8"/>
        <v>1.7676944444444445</v>
      </c>
      <c r="E97" s="9">
        <f t="shared" si="9"/>
        <v>-21.96611111111111</v>
      </c>
      <c r="F97" s="8">
        <f t="shared" si="10"/>
        <v>5.80895</v>
      </c>
      <c r="G97" s="11">
        <f t="shared" si="11"/>
        <v>-2</v>
      </c>
    </row>
    <row r="98" spans="1:7" ht="15">
      <c r="A98" s="1" t="s">
        <v>559</v>
      </c>
      <c r="B98" s="2">
        <f t="shared" si="6"/>
        <v>39783</v>
      </c>
      <c r="C98" s="2">
        <f t="shared" si="7"/>
        <v>0.68125</v>
      </c>
      <c r="D98" s="10">
        <f t="shared" si="8"/>
        <v>1.7843972222222222</v>
      </c>
      <c r="E98" s="9">
        <f t="shared" si="9"/>
        <v>-21.966088888888887</v>
      </c>
      <c r="F98" s="8">
        <f t="shared" si="10"/>
        <v>5.808957</v>
      </c>
      <c r="G98" s="11">
        <f t="shared" si="11"/>
        <v>-2</v>
      </c>
    </row>
    <row r="99" spans="1:7" ht="15">
      <c r="A99" s="1" t="s">
        <v>560</v>
      </c>
      <c r="B99" s="2">
        <f t="shared" si="6"/>
        <v>39783</v>
      </c>
      <c r="C99" s="2">
        <f t="shared" si="7"/>
        <v>0.6819444444444445</v>
      </c>
      <c r="D99" s="10">
        <f t="shared" si="8"/>
        <v>1.8011000000000001</v>
      </c>
      <c r="E99" s="9">
        <f t="shared" si="9"/>
        <v>-21.966066666666666</v>
      </c>
      <c r="F99" s="8">
        <f t="shared" si="10"/>
        <v>5.808965</v>
      </c>
      <c r="G99" s="11">
        <f t="shared" si="11"/>
        <v>-2</v>
      </c>
    </row>
    <row r="100" spans="1:7" ht="15">
      <c r="A100" s="1" t="s">
        <v>561</v>
      </c>
      <c r="B100" s="2">
        <f t="shared" si="6"/>
        <v>39783</v>
      </c>
      <c r="C100" s="2">
        <f t="shared" si="7"/>
        <v>0.6826388888888889</v>
      </c>
      <c r="D100" s="10">
        <f t="shared" si="8"/>
        <v>1.8178027777777777</v>
      </c>
      <c r="E100" s="9">
        <f t="shared" si="9"/>
        <v>-21.966044444444442</v>
      </c>
      <c r="F100" s="8">
        <f t="shared" si="10"/>
        <v>5.808972</v>
      </c>
      <c r="G100" s="11">
        <f t="shared" si="11"/>
        <v>-2</v>
      </c>
    </row>
    <row r="101" spans="1:7" ht="15">
      <c r="A101" s="1" t="s">
        <v>562</v>
      </c>
      <c r="B101" s="2">
        <f t="shared" si="6"/>
        <v>39783</v>
      </c>
      <c r="C101" s="2">
        <f t="shared" si="7"/>
        <v>0.6833333333333332</v>
      </c>
      <c r="D101" s="10">
        <f t="shared" si="8"/>
        <v>1.8345055555555556</v>
      </c>
      <c r="E101" s="9">
        <f t="shared" si="9"/>
        <v>-21.96602222222222</v>
      </c>
      <c r="F101" s="8">
        <f t="shared" si="10"/>
        <v>5.808979</v>
      </c>
      <c r="G101" s="11">
        <f t="shared" si="11"/>
        <v>-2</v>
      </c>
    </row>
    <row r="102" spans="1:7" ht="15">
      <c r="A102" s="1" t="s">
        <v>563</v>
      </c>
      <c r="B102" s="2">
        <f t="shared" si="6"/>
        <v>39783</v>
      </c>
      <c r="C102" s="2">
        <f t="shared" si="7"/>
        <v>0.6840277777777778</v>
      </c>
      <c r="D102" s="10">
        <f t="shared" si="8"/>
        <v>1.8512083333333333</v>
      </c>
      <c r="E102" s="9">
        <f t="shared" si="9"/>
        <v>-21.965999999999998</v>
      </c>
      <c r="F102" s="8">
        <f t="shared" si="10"/>
        <v>5.808986</v>
      </c>
      <c r="G102" s="11">
        <f t="shared" si="11"/>
        <v>-2</v>
      </c>
    </row>
    <row r="103" spans="1:7" ht="15">
      <c r="A103" s="1" t="s">
        <v>564</v>
      </c>
      <c r="B103" s="2">
        <f t="shared" si="6"/>
        <v>39783</v>
      </c>
      <c r="C103" s="2">
        <f t="shared" si="7"/>
        <v>0.6847222222222222</v>
      </c>
      <c r="D103" s="10">
        <f t="shared" si="8"/>
        <v>1.867911111111111</v>
      </c>
      <c r="E103" s="9">
        <f t="shared" si="9"/>
        <v>-21.965975</v>
      </c>
      <c r="F103" s="8">
        <f t="shared" si="10"/>
        <v>5.808993</v>
      </c>
      <c r="G103" s="11">
        <f t="shared" si="11"/>
        <v>-2</v>
      </c>
    </row>
    <row r="104" spans="1:7" ht="15">
      <c r="A104" s="1" t="s">
        <v>565</v>
      </c>
      <c r="B104" s="2">
        <f t="shared" si="6"/>
        <v>39783</v>
      </c>
      <c r="C104" s="2">
        <f t="shared" si="7"/>
        <v>0.6854166666666667</v>
      </c>
      <c r="D104" s="10">
        <f t="shared" si="8"/>
        <v>1.8846138888888888</v>
      </c>
      <c r="E104" s="9">
        <f t="shared" si="9"/>
        <v>-21.965952777777776</v>
      </c>
      <c r="F104" s="8">
        <f t="shared" si="10"/>
        <v>5.809001</v>
      </c>
      <c r="G104" s="11">
        <f t="shared" si="11"/>
        <v>-2</v>
      </c>
    </row>
    <row r="105" spans="1:7" ht="15">
      <c r="A105" s="1" t="s">
        <v>566</v>
      </c>
      <c r="B105" s="2">
        <f t="shared" si="6"/>
        <v>39783</v>
      </c>
      <c r="C105" s="2">
        <f t="shared" si="7"/>
        <v>0.686111111111111</v>
      </c>
      <c r="D105" s="10">
        <f t="shared" si="8"/>
        <v>1.9013138888888887</v>
      </c>
      <c r="E105" s="9">
        <f t="shared" si="9"/>
        <v>-21.965930555555556</v>
      </c>
      <c r="F105" s="8">
        <f t="shared" si="10"/>
        <v>5.809008</v>
      </c>
      <c r="G105" s="11">
        <f t="shared" si="11"/>
        <v>-2</v>
      </c>
    </row>
    <row r="106" spans="1:7" ht="15">
      <c r="A106" s="1" t="s">
        <v>567</v>
      </c>
      <c r="B106" s="2">
        <f t="shared" si="6"/>
        <v>39783</v>
      </c>
      <c r="C106" s="2">
        <f t="shared" si="7"/>
        <v>0.6868055555555556</v>
      </c>
      <c r="D106" s="10">
        <f t="shared" si="8"/>
        <v>1.9180166666666665</v>
      </c>
      <c r="E106" s="9">
        <f t="shared" si="9"/>
        <v>-21.96590833333333</v>
      </c>
      <c r="F106" s="8">
        <f t="shared" si="10"/>
        <v>5.809015</v>
      </c>
      <c r="G106" s="11">
        <f t="shared" si="11"/>
        <v>-2</v>
      </c>
    </row>
    <row r="107" spans="1:7" ht="15">
      <c r="A107" s="1" t="s">
        <v>568</v>
      </c>
      <c r="B107" s="2">
        <f t="shared" si="6"/>
        <v>39783</v>
      </c>
      <c r="C107" s="2">
        <f t="shared" si="7"/>
        <v>0.6875</v>
      </c>
      <c r="D107" s="10">
        <f t="shared" si="8"/>
        <v>1.9347194444444444</v>
      </c>
      <c r="E107" s="9">
        <f t="shared" si="9"/>
        <v>-21.96588611111111</v>
      </c>
      <c r="F107" s="8">
        <f t="shared" si="10"/>
        <v>5.809022</v>
      </c>
      <c r="G107" s="11">
        <f t="shared" si="11"/>
        <v>-2</v>
      </c>
    </row>
    <row r="108" spans="1:7" ht="15">
      <c r="A108" s="1" t="s">
        <v>569</v>
      </c>
      <c r="B108" s="2">
        <f t="shared" si="6"/>
        <v>39783</v>
      </c>
      <c r="C108" s="2">
        <f t="shared" si="7"/>
        <v>0.6881944444444444</v>
      </c>
      <c r="D108" s="10">
        <f t="shared" si="8"/>
        <v>1.9514222222222222</v>
      </c>
      <c r="E108" s="9">
        <f t="shared" si="9"/>
        <v>-21.965863888888887</v>
      </c>
      <c r="F108" s="8">
        <f t="shared" si="10"/>
        <v>5.809029</v>
      </c>
      <c r="G108" s="11">
        <f t="shared" si="11"/>
        <v>-2</v>
      </c>
    </row>
    <row r="109" spans="1:7" ht="15">
      <c r="A109" s="1" t="s">
        <v>570</v>
      </c>
      <c r="B109" s="2">
        <f t="shared" si="6"/>
        <v>39783</v>
      </c>
      <c r="C109" s="2">
        <f t="shared" si="7"/>
        <v>0.688888888888889</v>
      </c>
      <c r="D109" s="10">
        <f t="shared" si="8"/>
        <v>1.9681250000000001</v>
      </c>
      <c r="E109" s="9">
        <f t="shared" si="9"/>
        <v>-21.965841666666666</v>
      </c>
      <c r="F109" s="8">
        <f t="shared" si="10"/>
        <v>5.809037</v>
      </c>
      <c r="G109" s="11">
        <f t="shared" si="11"/>
        <v>-2</v>
      </c>
    </row>
    <row r="110" spans="1:7" ht="15">
      <c r="A110" s="1" t="s">
        <v>571</v>
      </c>
      <c r="B110" s="2">
        <f t="shared" si="6"/>
        <v>39783</v>
      </c>
      <c r="C110" s="2">
        <f t="shared" si="7"/>
        <v>0.6895833333333333</v>
      </c>
      <c r="D110" s="10">
        <f t="shared" si="8"/>
        <v>1.9848277777777779</v>
      </c>
      <c r="E110" s="9">
        <f t="shared" si="9"/>
        <v>-21.965819444444445</v>
      </c>
      <c r="F110" s="8">
        <f t="shared" si="10"/>
        <v>5.809044</v>
      </c>
      <c r="G110" s="11">
        <f t="shared" si="11"/>
        <v>-2</v>
      </c>
    </row>
    <row r="111" spans="1:7" ht="15">
      <c r="A111" s="1" t="s">
        <v>572</v>
      </c>
      <c r="B111" s="2">
        <f t="shared" si="6"/>
        <v>39783</v>
      </c>
      <c r="C111" s="2">
        <f t="shared" si="7"/>
        <v>0.6902777777777778</v>
      </c>
      <c r="D111" s="10">
        <f t="shared" si="8"/>
        <v>2.0015305555555556</v>
      </c>
      <c r="E111" s="9">
        <f t="shared" si="9"/>
        <v>-21.96579722222222</v>
      </c>
      <c r="F111" s="8">
        <f t="shared" si="10"/>
        <v>5.809051</v>
      </c>
      <c r="G111" s="11">
        <f t="shared" si="11"/>
        <v>-2</v>
      </c>
    </row>
    <row r="112" spans="1:7" ht="15">
      <c r="A112" s="1" t="s">
        <v>573</v>
      </c>
      <c r="B112" s="2">
        <f t="shared" si="6"/>
        <v>39783</v>
      </c>
      <c r="C112" s="2">
        <f t="shared" si="7"/>
        <v>0.6909722222222222</v>
      </c>
      <c r="D112" s="10">
        <f t="shared" si="8"/>
        <v>2.0182333333333333</v>
      </c>
      <c r="E112" s="9">
        <f t="shared" si="9"/>
        <v>-21.965775</v>
      </c>
      <c r="F112" s="8">
        <f t="shared" si="10"/>
        <v>5.809058</v>
      </c>
      <c r="G112" s="11">
        <f t="shared" si="11"/>
        <v>-2</v>
      </c>
    </row>
    <row r="113" spans="1:7" ht="15">
      <c r="A113" s="1" t="s">
        <v>574</v>
      </c>
      <c r="B113" s="2">
        <f t="shared" si="6"/>
        <v>39783</v>
      </c>
      <c r="C113" s="2">
        <f t="shared" si="7"/>
        <v>0.6916666666666668</v>
      </c>
      <c r="D113" s="10">
        <f t="shared" si="8"/>
        <v>2.034933333333333</v>
      </c>
      <c r="E113" s="9">
        <f t="shared" si="9"/>
        <v>-21.965752777777777</v>
      </c>
      <c r="F113" s="8">
        <f t="shared" si="10"/>
        <v>5.809066</v>
      </c>
      <c r="G113" s="11">
        <f t="shared" si="11"/>
        <v>-2</v>
      </c>
    </row>
    <row r="114" spans="1:7" ht="15">
      <c r="A114" s="1" t="s">
        <v>575</v>
      </c>
      <c r="B114" s="2">
        <f t="shared" si="6"/>
        <v>39783</v>
      </c>
      <c r="C114" s="2">
        <f t="shared" si="7"/>
        <v>0.6923611111111111</v>
      </c>
      <c r="D114" s="10">
        <f t="shared" si="8"/>
        <v>2.0516361111111108</v>
      </c>
      <c r="E114" s="9">
        <f t="shared" si="9"/>
        <v>-21.965730555555556</v>
      </c>
      <c r="F114" s="8">
        <f t="shared" si="10"/>
        <v>5.809073</v>
      </c>
      <c r="G114" s="11">
        <f t="shared" si="11"/>
        <v>-2</v>
      </c>
    </row>
    <row r="115" spans="1:7" ht="15">
      <c r="A115" s="1" t="s">
        <v>576</v>
      </c>
      <c r="B115" s="2">
        <f t="shared" si="6"/>
        <v>39783</v>
      </c>
      <c r="C115" s="2">
        <f t="shared" si="7"/>
        <v>0.6930555555555555</v>
      </c>
      <c r="D115" s="10">
        <f t="shared" si="8"/>
        <v>2.068338888888889</v>
      </c>
      <c r="E115" s="9">
        <f t="shared" si="9"/>
        <v>-21.965708333333332</v>
      </c>
      <c r="F115" s="8">
        <f t="shared" si="10"/>
        <v>5.80908</v>
      </c>
      <c r="G115" s="11">
        <f t="shared" si="11"/>
        <v>-2</v>
      </c>
    </row>
    <row r="116" spans="1:7" ht="15">
      <c r="A116" s="1" t="s">
        <v>577</v>
      </c>
      <c r="B116" s="2">
        <f t="shared" si="6"/>
        <v>39783</v>
      </c>
      <c r="C116" s="2">
        <f t="shared" si="7"/>
        <v>0.69375</v>
      </c>
      <c r="D116" s="10">
        <f t="shared" si="8"/>
        <v>2.0850416666666667</v>
      </c>
      <c r="E116" s="9">
        <f t="shared" si="9"/>
        <v>-21.96568611111111</v>
      </c>
      <c r="F116" s="8">
        <f t="shared" si="10"/>
        <v>5.809087</v>
      </c>
      <c r="G116" s="11">
        <f t="shared" si="11"/>
        <v>-2</v>
      </c>
    </row>
    <row r="117" spans="1:7" ht="15">
      <c r="A117" s="1" t="s">
        <v>578</v>
      </c>
      <c r="B117" s="2">
        <f t="shared" si="6"/>
        <v>39783</v>
      </c>
      <c r="C117" s="2">
        <f t="shared" si="7"/>
        <v>0.6944444444444445</v>
      </c>
      <c r="D117" s="10">
        <f t="shared" si="8"/>
        <v>2.1017444444444444</v>
      </c>
      <c r="E117" s="9">
        <f t="shared" si="9"/>
        <v>-21.965663888888887</v>
      </c>
      <c r="F117" s="8">
        <f t="shared" si="10"/>
        <v>5.809094</v>
      </c>
      <c r="G117" s="11">
        <f t="shared" si="11"/>
        <v>-2</v>
      </c>
    </row>
    <row r="118" spans="1:7" ht="15">
      <c r="A118" s="1" t="s">
        <v>579</v>
      </c>
      <c r="B118" s="2">
        <f t="shared" si="6"/>
        <v>39783</v>
      </c>
      <c r="C118" s="2">
        <f t="shared" si="7"/>
        <v>0.6951388888888889</v>
      </c>
      <c r="D118" s="10">
        <f t="shared" si="8"/>
        <v>2.118447222222222</v>
      </c>
      <c r="E118" s="9">
        <f t="shared" si="9"/>
        <v>-21.96563888888889</v>
      </c>
      <c r="F118" s="8">
        <f t="shared" si="10"/>
        <v>5.809102</v>
      </c>
      <c r="G118" s="11">
        <f t="shared" si="11"/>
        <v>-2</v>
      </c>
    </row>
    <row r="119" spans="1:7" ht="15">
      <c r="A119" s="1" t="s">
        <v>580</v>
      </c>
      <c r="B119" s="2">
        <f t="shared" si="6"/>
        <v>39783</v>
      </c>
      <c r="C119" s="2">
        <f t="shared" si="7"/>
        <v>0.6958333333333333</v>
      </c>
      <c r="D119" s="10">
        <f t="shared" si="8"/>
        <v>2.13515</v>
      </c>
      <c r="E119" s="9">
        <f t="shared" si="9"/>
        <v>-21.965616666666666</v>
      </c>
      <c r="F119" s="8">
        <f t="shared" si="10"/>
        <v>5.809109</v>
      </c>
      <c r="G119" s="11">
        <f t="shared" si="11"/>
        <v>-2</v>
      </c>
    </row>
    <row r="120" spans="1:7" ht="15">
      <c r="A120" s="1" t="s">
        <v>492</v>
      </c>
      <c r="B120" s="2">
        <f t="shared" si="6"/>
        <v>39783</v>
      </c>
      <c r="C120" s="2">
        <f t="shared" si="7"/>
        <v>0.6965277777777777</v>
      </c>
      <c r="D120" s="10">
        <f t="shared" si="8"/>
        <v>2.15185</v>
      </c>
      <c r="E120" s="9">
        <f t="shared" si="9"/>
        <v>-21.965594444444445</v>
      </c>
      <c r="F120" s="8">
        <f t="shared" si="10"/>
        <v>5.809116</v>
      </c>
      <c r="G120" s="11">
        <f t="shared" si="11"/>
        <v>-2</v>
      </c>
    </row>
    <row r="121" spans="1:7" ht="15">
      <c r="A121" s="1" t="s">
        <v>493</v>
      </c>
      <c r="B121" s="2">
        <f t="shared" si="6"/>
        <v>39783</v>
      </c>
      <c r="C121" s="2">
        <f t="shared" si="7"/>
        <v>0.6972222222222223</v>
      </c>
      <c r="D121" s="10">
        <f t="shared" si="8"/>
        <v>2.1685527777777778</v>
      </c>
      <c r="E121" s="9">
        <f t="shared" si="9"/>
        <v>-21.96557222222222</v>
      </c>
      <c r="F121" s="8">
        <f t="shared" si="10"/>
        <v>5.809123</v>
      </c>
      <c r="G121" s="11">
        <f t="shared" si="11"/>
        <v>-2</v>
      </c>
    </row>
    <row r="122" spans="1:7" ht="15">
      <c r="A122" s="1" t="s">
        <v>494</v>
      </c>
      <c r="B122" s="2">
        <f t="shared" si="6"/>
        <v>39783</v>
      </c>
      <c r="C122" s="2">
        <f t="shared" si="7"/>
        <v>0.6979166666666666</v>
      </c>
      <c r="D122" s="10">
        <f t="shared" si="8"/>
        <v>2.1852555555555555</v>
      </c>
      <c r="E122" s="9">
        <f t="shared" si="9"/>
        <v>-21.96555</v>
      </c>
      <c r="F122" s="8">
        <f t="shared" si="10"/>
        <v>5.809131</v>
      </c>
      <c r="G122" s="11">
        <f t="shared" si="11"/>
        <v>-2</v>
      </c>
    </row>
    <row r="123" spans="1:7" ht="15">
      <c r="A123" s="1" t="s">
        <v>495</v>
      </c>
      <c r="B123" s="2">
        <f t="shared" si="6"/>
        <v>39783</v>
      </c>
      <c r="C123" s="2">
        <f t="shared" si="7"/>
        <v>0.6986111111111111</v>
      </c>
      <c r="D123" s="10">
        <f t="shared" si="8"/>
        <v>2.2019583333333337</v>
      </c>
      <c r="E123" s="9">
        <f t="shared" si="9"/>
        <v>-21.965527777777776</v>
      </c>
      <c r="F123" s="8">
        <f t="shared" si="10"/>
        <v>5.809138</v>
      </c>
      <c r="G123" s="11">
        <f t="shared" si="11"/>
        <v>-2</v>
      </c>
    </row>
    <row r="124" spans="1:7" ht="15">
      <c r="A124" s="1" t="s">
        <v>496</v>
      </c>
      <c r="B124" s="2">
        <f t="shared" si="6"/>
        <v>39783</v>
      </c>
      <c r="C124" s="2">
        <f t="shared" si="7"/>
        <v>0.6993055555555556</v>
      </c>
      <c r="D124" s="10">
        <f t="shared" si="8"/>
        <v>2.2186611111111114</v>
      </c>
      <c r="E124" s="9">
        <f t="shared" si="9"/>
        <v>-21.965505555555556</v>
      </c>
      <c r="F124" s="8">
        <f t="shared" si="10"/>
        <v>5.809145</v>
      </c>
      <c r="G124" s="11">
        <f t="shared" si="11"/>
        <v>-2</v>
      </c>
    </row>
    <row r="125" spans="1:7" ht="15">
      <c r="A125" s="1" t="s">
        <v>497</v>
      </c>
      <c r="B125" s="2">
        <f t="shared" si="6"/>
        <v>39783</v>
      </c>
      <c r="C125" s="2">
        <f t="shared" si="7"/>
        <v>0.7000000000000001</v>
      </c>
      <c r="D125" s="10">
        <f t="shared" si="8"/>
        <v>2.235363888888889</v>
      </c>
      <c r="E125" s="9">
        <f t="shared" si="9"/>
        <v>-21.96548333333333</v>
      </c>
      <c r="F125" s="8">
        <f t="shared" si="10"/>
        <v>5.809152</v>
      </c>
      <c r="G125" s="11">
        <f t="shared" si="11"/>
        <v>-2</v>
      </c>
    </row>
    <row r="126" spans="1:7" ht="15">
      <c r="A126" s="1" t="s">
        <v>498</v>
      </c>
      <c r="B126" s="2">
        <f t="shared" si="6"/>
        <v>39783</v>
      </c>
      <c r="C126" s="2">
        <f t="shared" si="7"/>
        <v>0.7006944444444444</v>
      </c>
      <c r="D126" s="10">
        <f t="shared" si="8"/>
        <v>2.252066666666667</v>
      </c>
      <c r="E126" s="9">
        <f t="shared" si="9"/>
        <v>-21.96546111111111</v>
      </c>
      <c r="F126" s="8">
        <f t="shared" si="10"/>
        <v>5.809159</v>
      </c>
      <c r="G126" s="11">
        <f t="shared" si="11"/>
        <v>-2</v>
      </c>
    </row>
    <row r="127" spans="1:7" ht="15">
      <c r="A127" s="1" t="s">
        <v>499</v>
      </c>
      <c r="B127" s="2">
        <f t="shared" si="6"/>
        <v>39783</v>
      </c>
      <c r="C127" s="2">
        <f t="shared" si="7"/>
        <v>0.7013888888888888</v>
      </c>
      <c r="D127" s="10">
        <f t="shared" si="8"/>
        <v>2.268769444444444</v>
      </c>
      <c r="E127" s="9">
        <f t="shared" si="9"/>
        <v>-21.965438888888887</v>
      </c>
      <c r="F127" s="8">
        <f t="shared" si="10"/>
        <v>5.809167</v>
      </c>
      <c r="G127" s="11">
        <f t="shared" si="11"/>
        <v>-2</v>
      </c>
    </row>
    <row r="128" spans="1:7" ht="15">
      <c r="A128" s="1" t="s">
        <v>500</v>
      </c>
      <c r="B128" s="2">
        <f t="shared" si="6"/>
        <v>39783</v>
      </c>
      <c r="C128" s="2">
        <f t="shared" si="7"/>
        <v>0.7020833333333334</v>
      </c>
      <c r="D128" s="10">
        <f t="shared" si="8"/>
        <v>2.2854694444444443</v>
      </c>
      <c r="E128" s="9">
        <f t="shared" si="9"/>
        <v>-21.965416666666666</v>
      </c>
      <c r="F128" s="8">
        <f t="shared" si="10"/>
        <v>5.809174</v>
      </c>
      <c r="G128" s="11">
        <f t="shared" si="11"/>
        <v>-2</v>
      </c>
    </row>
    <row r="129" spans="1:7" ht="15">
      <c r="A129" s="1" t="s">
        <v>501</v>
      </c>
      <c r="B129" s="2">
        <f t="shared" si="6"/>
        <v>39783</v>
      </c>
      <c r="C129" s="2">
        <f t="shared" si="7"/>
        <v>0.7027777777777778</v>
      </c>
      <c r="D129" s="10">
        <f t="shared" si="8"/>
        <v>2.302172222222222</v>
      </c>
      <c r="E129" s="9">
        <f t="shared" si="9"/>
        <v>-21.965394444444442</v>
      </c>
      <c r="F129" s="8">
        <f t="shared" si="10"/>
        <v>5.809181</v>
      </c>
      <c r="G129" s="11">
        <f t="shared" si="11"/>
        <v>-2</v>
      </c>
    </row>
    <row r="130" spans="1:7" ht="15">
      <c r="A130" s="1" t="s">
        <v>502</v>
      </c>
      <c r="B130" s="2">
        <f t="shared" si="6"/>
        <v>39783</v>
      </c>
      <c r="C130" s="2">
        <f t="shared" si="7"/>
        <v>0.7034722222222222</v>
      </c>
      <c r="D130" s="10">
        <f t="shared" si="8"/>
        <v>2.318875</v>
      </c>
      <c r="E130" s="9">
        <f t="shared" si="9"/>
        <v>-21.96537222222222</v>
      </c>
      <c r="F130" s="8">
        <f t="shared" si="10"/>
        <v>5.809188</v>
      </c>
      <c r="G130" s="11">
        <f t="shared" si="11"/>
        <v>-2</v>
      </c>
    </row>
    <row r="131" spans="1:7" ht="15">
      <c r="A131" s="1" t="s">
        <v>503</v>
      </c>
      <c r="B131" s="2">
        <f t="shared" si="6"/>
        <v>39783</v>
      </c>
      <c r="C131" s="2">
        <f t="shared" si="7"/>
        <v>0.7041666666666666</v>
      </c>
      <c r="D131" s="10">
        <f t="shared" si="8"/>
        <v>2.335577777777778</v>
      </c>
      <c r="E131" s="9">
        <f t="shared" si="9"/>
        <v>-21.96534722222222</v>
      </c>
      <c r="F131" s="8">
        <f t="shared" si="10"/>
        <v>5.809196</v>
      </c>
      <c r="G131" s="11">
        <f t="shared" si="11"/>
        <v>-2</v>
      </c>
    </row>
    <row r="132" spans="1:7" ht="15">
      <c r="A132" s="1" t="s">
        <v>504</v>
      </c>
      <c r="B132" s="2">
        <f t="shared" si="6"/>
        <v>39783</v>
      </c>
      <c r="C132" s="2">
        <f t="shared" si="7"/>
        <v>0.7048611111111112</v>
      </c>
      <c r="D132" s="10">
        <f t="shared" si="8"/>
        <v>2.3522805555555557</v>
      </c>
      <c r="E132" s="9">
        <f t="shared" si="9"/>
        <v>-21.965325</v>
      </c>
      <c r="F132" s="8">
        <f t="shared" si="10"/>
        <v>5.809203</v>
      </c>
      <c r="G132" s="11">
        <f t="shared" si="11"/>
        <v>-2</v>
      </c>
    </row>
    <row r="133" spans="1:7" ht="15">
      <c r="A133" s="1" t="s">
        <v>505</v>
      </c>
      <c r="B133" s="2">
        <f t="shared" si="6"/>
        <v>39783</v>
      </c>
      <c r="C133" s="2">
        <f t="shared" si="7"/>
        <v>0.7055555555555556</v>
      </c>
      <c r="D133" s="10">
        <f t="shared" si="8"/>
        <v>2.3689833333333334</v>
      </c>
      <c r="E133" s="9">
        <f t="shared" si="9"/>
        <v>-21.965302777777776</v>
      </c>
      <c r="F133" s="8">
        <f t="shared" si="10"/>
        <v>5.80921</v>
      </c>
      <c r="G133" s="11">
        <f t="shared" si="11"/>
        <v>-2</v>
      </c>
    </row>
    <row r="134" spans="1:7" ht="15">
      <c r="A134" s="1" t="s">
        <v>506</v>
      </c>
      <c r="B134" s="2">
        <f t="shared" si="6"/>
        <v>39783</v>
      </c>
      <c r="C134" s="2">
        <f t="shared" si="7"/>
        <v>0.7062499999999999</v>
      </c>
      <c r="D134" s="10">
        <f t="shared" si="8"/>
        <v>2.385686111111111</v>
      </c>
      <c r="E134" s="9">
        <f t="shared" si="9"/>
        <v>-21.965280555555555</v>
      </c>
      <c r="F134" s="8">
        <f t="shared" si="10"/>
        <v>5.809217</v>
      </c>
      <c r="G134" s="11">
        <f t="shared" si="11"/>
        <v>-2</v>
      </c>
    </row>
    <row r="135" spans="1:7" ht="15">
      <c r="A135" s="1" t="s">
        <v>507</v>
      </c>
      <c r="B135" s="2">
        <f t="shared" si="6"/>
        <v>39783</v>
      </c>
      <c r="C135" s="2">
        <f t="shared" si="7"/>
        <v>0.7069444444444444</v>
      </c>
      <c r="D135" s="10">
        <f t="shared" si="8"/>
        <v>2.402386111111111</v>
      </c>
      <c r="E135" s="9">
        <f t="shared" si="9"/>
        <v>-21.96525833333333</v>
      </c>
      <c r="F135" s="8">
        <f t="shared" si="10"/>
        <v>5.809225</v>
      </c>
      <c r="G135" s="11">
        <f t="shared" si="11"/>
        <v>-2</v>
      </c>
    </row>
    <row r="136" spans="1:7" ht="15">
      <c r="A136" s="1" t="s">
        <v>508</v>
      </c>
      <c r="B136" s="2">
        <f t="shared" si="6"/>
        <v>39783</v>
      </c>
      <c r="C136" s="2">
        <f t="shared" si="7"/>
        <v>0.7076388888888889</v>
      </c>
      <c r="D136" s="10">
        <f t="shared" si="8"/>
        <v>2.4190888888888886</v>
      </c>
      <c r="E136" s="9">
        <f t="shared" si="9"/>
        <v>-21.96523611111111</v>
      </c>
      <c r="F136" s="8">
        <f t="shared" si="10"/>
        <v>5.809232</v>
      </c>
      <c r="G136" s="11">
        <f t="shared" si="11"/>
        <v>-2</v>
      </c>
    </row>
    <row r="137" spans="1:7" ht="15">
      <c r="A137" s="1" t="s">
        <v>509</v>
      </c>
      <c r="B137" s="2">
        <f t="shared" si="6"/>
        <v>39783</v>
      </c>
      <c r="C137" s="2">
        <f t="shared" si="7"/>
        <v>0.7083333333333334</v>
      </c>
      <c r="D137" s="10">
        <f t="shared" si="8"/>
        <v>2.435791666666667</v>
      </c>
      <c r="E137" s="9">
        <f t="shared" si="9"/>
        <v>-21.96521388888889</v>
      </c>
      <c r="F137" s="8">
        <f t="shared" si="10"/>
        <v>5.809239</v>
      </c>
      <c r="G137" s="11">
        <f t="shared" si="11"/>
        <v>-2</v>
      </c>
    </row>
    <row r="138" spans="1:7" ht="15">
      <c r="A138" s="1" t="s">
        <v>510</v>
      </c>
      <c r="B138" s="2">
        <f t="shared" si="6"/>
        <v>39783</v>
      </c>
      <c r="C138" s="2">
        <f t="shared" si="7"/>
        <v>0.7090277777777777</v>
      </c>
      <c r="D138" s="10">
        <f t="shared" si="8"/>
        <v>2.4524944444444445</v>
      </c>
      <c r="E138" s="9">
        <f t="shared" si="9"/>
        <v>-21.965191666666666</v>
      </c>
      <c r="F138" s="8">
        <f t="shared" si="10"/>
        <v>5.809246</v>
      </c>
      <c r="G138" s="11">
        <f t="shared" si="11"/>
        <v>-2</v>
      </c>
    </row>
    <row r="139" spans="1:7" ht="15">
      <c r="A139" s="1" t="s">
        <v>511</v>
      </c>
      <c r="B139" s="2">
        <f t="shared" si="6"/>
        <v>39783</v>
      </c>
      <c r="C139" s="2">
        <f t="shared" si="7"/>
        <v>0.7097222222222223</v>
      </c>
      <c r="D139" s="10">
        <f t="shared" si="8"/>
        <v>2.4691972222222223</v>
      </c>
      <c r="E139" s="9">
        <f t="shared" si="9"/>
        <v>-21.965169444444445</v>
      </c>
      <c r="F139" s="8">
        <f t="shared" si="10"/>
        <v>5.809253</v>
      </c>
      <c r="G139" s="11">
        <f t="shared" si="11"/>
        <v>-2</v>
      </c>
    </row>
    <row r="140" spans="1:7" ht="15">
      <c r="A140" s="1" t="s">
        <v>512</v>
      </c>
      <c r="B140" s="2">
        <f t="shared" si="6"/>
        <v>39783</v>
      </c>
      <c r="C140" s="2">
        <f t="shared" si="7"/>
        <v>0.7104166666666667</v>
      </c>
      <c r="D140" s="10">
        <f t="shared" si="8"/>
        <v>2.4859</v>
      </c>
      <c r="E140" s="9">
        <f t="shared" si="9"/>
        <v>-21.96514722222222</v>
      </c>
      <c r="F140" s="8">
        <f t="shared" si="10"/>
        <v>5.809261</v>
      </c>
      <c r="G140" s="11">
        <f t="shared" si="11"/>
        <v>-2</v>
      </c>
    </row>
    <row r="141" spans="1:7" ht="15">
      <c r="A141" s="1" t="s">
        <v>513</v>
      </c>
      <c r="B141" s="2">
        <f t="shared" si="6"/>
        <v>39783</v>
      </c>
      <c r="C141" s="2">
        <f t="shared" si="7"/>
        <v>0.7111111111111111</v>
      </c>
      <c r="D141" s="10">
        <f t="shared" si="8"/>
        <v>2.5026027777777777</v>
      </c>
      <c r="E141" s="9">
        <f t="shared" si="9"/>
        <v>-21.965125</v>
      </c>
      <c r="F141" s="8">
        <f t="shared" si="10"/>
        <v>5.809268</v>
      </c>
      <c r="G141" s="11">
        <f t="shared" si="11"/>
        <v>-2</v>
      </c>
    </row>
    <row r="142" spans="1:7" ht="15">
      <c r="A142" s="1" t="s">
        <v>514</v>
      </c>
      <c r="B142" s="2">
        <f t="shared" si="6"/>
        <v>39783</v>
      </c>
      <c r="C142" s="2">
        <f t="shared" si="7"/>
        <v>0.7118055555555555</v>
      </c>
      <c r="D142" s="10">
        <f t="shared" si="8"/>
        <v>2.5193055555555555</v>
      </c>
      <c r="E142" s="9">
        <f t="shared" si="9"/>
        <v>-21.9651</v>
      </c>
      <c r="F142" s="8">
        <f t="shared" si="10"/>
        <v>5.809275</v>
      </c>
      <c r="G142" s="11">
        <f t="shared" si="11"/>
        <v>-2</v>
      </c>
    </row>
    <row r="143" spans="1:7" ht="15">
      <c r="A143" s="1" t="s">
        <v>515</v>
      </c>
      <c r="B143" s="2">
        <f t="shared" si="6"/>
        <v>39783</v>
      </c>
      <c r="C143" s="2">
        <f t="shared" si="7"/>
        <v>0.7125</v>
      </c>
      <c r="D143" s="10">
        <f t="shared" si="8"/>
        <v>2.5360055555555556</v>
      </c>
      <c r="E143" s="9">
        <f t="shared" si="9"/>
        <v>-21.965077777777775</v>
      </c>
      <c r="F143" s="8">
        <f t="shared" si="10"/>
        <v>5.809282</v>
      </c>
      <c r="G143" s="11">
        <f t="shared" si="11"/>
        <v>-2</v>
      </c>
    </row>
    <row r="144" spans="1:7" ht="15">
      <c r="A144" s="1" t="s">
        <v>516</v>
      </c>
      <c r="B144" s="2">
        <f t="shared" si="6"/>
        <v>39783</v>
      </c>
      <c r="C144" s="2">
        <f t="shared" si="7"/>
        <v>0.7131944444444445</v>
      </c>
      <c r="D144" s="10">
        <f t="shared" si="8"/>
        <v>2.5527083333333334</v>
      </c>
      <c r="E144" s="9">
        <f t="shared" si="9"/>
        <v>-21.965055555555555</v>
      </c>
      <c r="F144" s="8">
        <f t="shared" si="10"/>
        <v>5.80929</v>
      </c>
      <c r="G144" s="11">
        <f t="shared" si="11"/>
        <v>-2</v>
      </c>
    </row>
    <row r="145" spans="1:7" ht="15">
      <c r="A145" s="1" t="s">
        <v>517</v>
      </c>
      <c r="B145" s="2">
        <f t="shared" si="6"/>
        <v>39783</v>
      </c>
      <c r="C145" s="2">
        <f t="shared" si="7"/>
        <v>0.7138888888888889</v>
      </c>
      <c r="D145" s="10">
        <f t="shared" si="8"/>
        <v>2.569411111111111</v>
      </c>
      <c r="E145" s="9">
        <f t="shared" si="9"/>
        <v>-21.965033333333334</v>
      </c>
      <c r="F145" s="8">
        <f t="shared" si="10"/>
        <v>5.809297</v>
      </c>
      <c r="G145" s="11">
        <f t="shared" si="11"/>
        <v>-2</v>
      </c>
    </row>
    <row r="146" spans="1:7" ht="15">
      <c r="A146" s="1" t="s">
        <v>616</v>
      </c>
      <c r="B146" s="2">
        <f aca="true" t="shared" si="12" ref="B146:B209">DATE(FIXED(MID(A146,9,4)),FIXED(MID(A146,4,3)),FIXED(MID(A146,1,3)))</f>
        <v>39783</v>
      </c>
      <c r="C146" s="2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VALUE(MID(A146,27,2))+VALUE(MID(A146,30,2))/60+VALUE(MID(A146,33,5))/3600</f>
        <v>2.586113888888889</v>
      </c>
      <c r="E146" s="9">
        <f aca="true" t="shared" si="15" ref="E146:E209">(VALUE(MID(A146,40,3))+VALUE(MID(A146,43,2))/60+VALUE(MID(A146,46,7))/3600)*(IF(MID(A146,39,1)="-",-1,1))</f>
        <v>-21.96501111111111</v>
      </c>
      <c r="F146" s="8">
        <f aca="true" t="shared" si="16" ref="F146:F209">VALUE(MID(A146,53,9))</f>
        <v>5.809304</v>
      </c>
      <c r="G146" s="11">
        <f aca="true" t="shared" si="17" ref="G146:G209">VALUE(MID(A146,65,5))</f>
        <v>-2</v>
      </c>
    </row>
    <row r="147" spans="1:7" ht="15">
      <c r="A147" s="1" t="s">
        <v>617</v>
      </c>
      <c r="B147" s="2">
        <f t="shared" si="12"/>
        <v>39783</v>
      </c>
      <c r="C147" s="2">
        <f t="shared" si="13"/>
        <v>0.7152777777777778</v>
      </c>
      <c r="D147" s="10">
        <f t="shared" si="14"/>
        <v>2.6028166666666666</v>
      </c>
      <c r="E147" s="9">
        <f t="shared" si="15"/>
        <v>-21.96498888888889</v>
      </c>
      <c r="F147" s="8">
        <f t="shared" si="16"/>
        <v>5.809311</v>
      </c>
      <c r="G147" s="11">
        <f t="shared" si="17"/>
        <v>-2</v>
      </c>
    </row>
    <row r="148" spans="1:7" ht="15">
      <c r="A148" s="1" t="s">
        <v>618</v>
      </c>
      <c r="B148" s="2">
        <f t="shared" si="12"/>
        <v>39783</v>
      </c>
      <c r="C148" s="2">
        <f t="shared" si="13"/>
        <v>0.7159722222222222</v>
      </c>
      <c r="D148" s="10">
        <f t="shared" si="14"/>
        <v>2.6195194444444443</v>
      </c>
      <c r="E148" s="9">
        <f t="shared" si="15"/>
        <v>-21.964966666666665</v>
      </c>
      <c r="F148" s="8">
        <f t="shared" si="16"/>
        <v>5.809319</v>
      </c>
      <c r="G148" s="11">
        <f t="shared" si="17"/>
        <v>-2</v>
      </c>
    </row>
    <row r="149" spans="1:7" ht="15">
      <c r="A149" s="1" t="s">
        <v>619</v>
      </c>
      <c r="B149" s="2">
        <f t="shared" si="12"/>
        <v>39783</v>
      </c>
      <c r="C149" s="2">
        <f t="shared" si="13"/>
        <v>0.7166666666666667</v>
      </c>
      <c r="D149" s="10">
        <f t="shared" si="14"/>
        <v>2.636222222222222</v>
      </c>
      <c r="E149" s="9">
        <f t="shared" si="15"/>
        <v>-21.964944444444445</v>
      </c>
      <c r="F149" s="8">
        <f t="shared" si="16"/>
        <v>5.809326</v>
      </c>
      <c r="G149" s="11">
        <f t="shared" si="17"/>
        <v>-2</v>
      </c>
    </row>
    <row r="150" spans="1:7" ht="15">
      <c r="A150" s="1" t="s">
        <v>620</v>
      </c>
      <c r="B150" s="2">
        <f t="shared" si="12"/>
        <v>39783</v>
      </c>
      <c r="C150" s="2">
        <f t="shared" si="13"/>
        <v>0.717361111111111</v>
      </c>
      <c r="D150" s="10">
        <f t="shared" si="14"/>
        <v>2.652922222222222</v>
      </c>
      <c r="E150" s="9">
        <f t="shared" si="15"/>
        <v>-21.96492222222222</v>
      </c>
      <c r="F150" s="8">
        <f t="shared" si="16"/>
        <v>5.809333</v>
      </c>
      <c r="G150" s="11">
        <f t="shared" si="17"/>
        <v>-2</v>
      </c>
    </row>
    <row r="151" spans="1:7" ht="15">
      <c r="A151" s="1" t="s">
        <v>621</v>
      </c>
      <c r="B151" s="2">
        <f t="shared" si="12"/>
        <v>39783</v>
      </c>
      <c r="C151" s="2">
        <f t="shared" si="13"/>
        <v>0.7180555555555556</v>
      </c>
      <c r="D151" s="10">
        <f t="shared" si="14"/>
        <v>2.669625</v>
      </c>
      <c r="E151" s="9">
        <f t="shared" si="15"/>
        <v>-21.9649</v>
      </c>
      <c r="F151" s="8">
        <f t="shared" si="16"/>
        <v>5.80934</v>
      </c>
      <c r="G151" s="11">
        <f t="shared" si="17"/>
        <v>-2</v>
      </c>
    </row>
    <row r="152" spans="1:7" ht="15">
      <c r="A152" s="1" t="s">
        <v>622</v>
      </c>
      <c r="B152" s="2">
        <f t="shared" si="12"/>
        <v>39783</v>
      </c>
      <c r="C152" s="2">
        <f t="shared" si="13"/>
        <v>0.71875</v>
      </c>
      <c r="D152" s="10">
        <f t="shared" si="14"/>
        <v>2.686327777777778</v>
      </c>
      <c r="E152" s="9">
        <f t="shared" si="15"/>
        <v>-21.964875</v>
      </c>
      <c r="F152" s="8">
        <f t="shared" si="16"/>
        <v>5.809347</v>
      </c>
      <c r="G152" s="11">
        <f t="shared" si="17"/>
        <v>-2</v>
      </c>
    </row>
    <row r="153" spans="1:7" ht="15">
      <c r="A153" s="1" t="s">
        <v>623</v>
      </c>
      <c r="B153" s="2">
        <f t="shared" si="12"/>
        <v>39783</v>
      </c>
      <c r="C153" s="2">
        <f t="shared" si="13"/>
        <v>0.7194444444444444</v>
      </c>
      <c r="D153" s="10">
        <f t="shared" si="14"/>
        <v>2.703030555555556</v>
      </c>
      <c r="E153" s="9">
        <f t="shared" si="15"/>
        <v>-21.96485277777778</v>
      </c>
      <c r="F153" s="8">
        <f t="shared" si="16"/>
        <v>5.809355</v>
      </c>
      <c r="G153" s="11">
        <f t="shared" si="17"/>
        <v>-2</v>
      </c>
    </row>
    <row r="154" spans="1:7" ht="15">
      <c r="A154" s="1" t="s">
        <v>624</v>
      </c>
      <c r="B154" s="2">
        <f t="shared" si="12"/>
        <v>39783</v>
      </c>
      <c r="C154" s="2">
        <f t="shared" si="13"/>
        <v>0.720138888888889</v>
      </c>
      <c r="D154" s="10">
        <f t="shared" si="14"/>
        <v>2.7197333333333336</v>
      </c>
      <c r="E154" s="9">
        <f t="shared" si="15"/>
        <v>-21.964830555555555</v>
      </c>
      <c r="F154" s="8">
        <f t="shared" si="16"/>
        <v>5.809362</v>
      </c>
      <c r="G154" s="11">
        <f t="shared" si="17"/>
        <v>-2</v>
      </c>
    </row>
    <row r="155" spans="1:7" ht="15">
      <c r="A155" s="1" t="s">
        <v>625</v>
      </c>
      <c r="B155" s="2">
        <f t="shared" si="12"/>
        <v>39783</v>
      </c>
      <c r="C155" s="2">
        <f t="shared" si="13"/>
        <v>0.7208333333333333</v>
      </c>
      <c r="D155" s="10">
        <f t="shared" si="14"/>
        <v>2.7364361111111113</v>
      </c>
      <c r="E155" s="9">
        <f t="shared" si="15"/>
        <v>-21.964808333333334</v>
      </c>
      <c r="F155" s="8">
        <f t="shared" si="16"/>
        <v>5.809369</v>
      </c>
      <c r="G155" s="11">
        <f t="shared" si="17"/>
        <v>-2</v>
      </c>
    </row>
    <row r="156" spans="1:7" ht="15">
      <c r="A156" s="1" t="s">
        <v>626</v>
      </c>
      <c r="B156" s="2">
        <f t="shared" si="12"/>
        <v>39783</v>
      </c>
      <c r="C156" s="2">
        <f t="shared" si="13"/>
        <v>0.7215277777777778</v>
      </c>
      <c r="D156" s="10">
        <f t="shared" si="14"/>
        <v>2.753138888888889</v>
      </c>
      <c r="E156" s="9">
        <f t="shared" si="15"/>
        <v>-21.96478611111111</v>
      </c>
      <c r="F156" s="8">
        <f t="shared" si="16"/>
        <v>5.809376</v>
      </c>
      <c r="G156" s="11">
        <f t="shared" si="17"/>
        <v>-2</v>
      </c>
    </row>
    <row r="157" spans="1:7" ht="15">
      <c r="A157" s="1" t="s">
        <v>627</v>
      </c>
      <c r="B157" s="2">
        <f t="shared" si="12"/>
        <v>39783</v>
      </c>
      <c r="C157" s="2">
        <f t="shared" si="13"/>
        <v>0.7222222222222222</v>
      </c>
      <c r="D157" s="10">
        <f t="shared" si="14"/>
        <v>2.7698416666666668</v>
      </c>
      <c r="E157" s="9">
        <f t="shared" si="15"/>
        <v>-21.96476388888889</v>
      </c>
      <c r="F157" s="8">
        <f t="shared" si="16"/>
        <v>5.809384</v>
      </c>
      <c r="G157" s="11">
        <f t="shared" si="17"/>
        <v>-2</v>
      </c>
    </row>
    <row r="158" spans="1:7" ht="15">
      <c r="A158" s="1" t="s">
        <v>628</v>
      </c>
      <c r="B158" s="2">
        <f t="shared" si="12"/>
        <v>39783</v>
      </c>
      <c r="C158" s="2">
        <f t="shared" si="13"/>
        <v>0.7229166666666668</v>
      </c>
      <c r="D158" s="10">
        <f t="shared" si="14"/>
        <v>2.7865416666666665</v>
      </c>
      <c r="E158" s="9">
        <f t="shared" si="15"/>
        <v>-21.964741666666665</v>
      </c>
      <c r="F158" s="8">
        <f t="shared" si="16"/>
        <v>5.809391</v>
      </c>
      <c r="G158" s="11">
        <f t="shared" si="17"/>
        <v>-2</v>
      </c>
    </row>
    <row r="159" spans="1:7" ht="15">
      <c r="A159" s="1" t="s">
        <v>629</v>
      </c>
      <c r="B159" s="2">
        <f t="shared" si="12"/>
        <v>39783</v>
      </c>
      <c r="C159" s="2">
        <f t="shared" si="13"/>
        <v>0.7236111111111111</v>
      </c>
      <c r="D159" s="10">
        <f t="shared" si="14"/>
        <v>2.803244444444444</v>
      </c>
      <c r="E159" s="9">
        <f t="shared" si="15"/>
        <v>-21.964719444444444</v>
      </c>
      <c r="F159" s="8">
        <f t="shared" si="16"/>
        <v>5.809398</v>
      </c>
      <c r="G159" s="11">
        <f t="shared" si="17"/>
        <v>-2</v>
      </c>
    </row>
    <row r="160" spans="1:7" ht="15">
      <c r="A160" s="1" t="s">
        <v>630</v>
      </c>
      <c r="B160" s="2">
        <f t="shared" si="12"/>
        <v>39783</v>
      </c>
      <c r="C160" s="2">
        <f t="shared" si="13"/>
        <v>0.7243055555555555</v>
      </c>
      <c r="D160" s="10">
        <f t="shared" si="14"/>
        <v>2.819947222222222</v>
      </c>
      <c r="E160" s="9">
        <f t="shared" si="15"/>
        <v>-21.96469722222222</v>
      </c>
      <c r="F160" s="8">
        <f t="shared" si="16"/>
        <v>5.809405</v>
      </c>
      <c r="G160" s="11">
        <f t="shared" si="17"/>
        <v>-2</v>
      </c>
    </row>
    <row r="161" spans="1:7" ht="15">
      <c r="A161" s="1" t="s">
        <v>631</v>
      </c>
      <c r="B161" s="2">
        <f t="shared" si="12"/>
        <v>39783</v>
      </c>
      <c r="C161" s="2">
        <f t="shared" si="13"/>
        <v>0.725</v>
      </c>
      <c r="D161" s="10">
        <f t="shared" si="14"/>
        <v>2.83665</v>
      </c>
      <c r="E161" s="9">
        <f t="shared" si="15"/>
        <v>-21.964675</v>
      </c>
      <c r="F161" s="8">
        <f t="shared" si="16"/>
        <v>5.809413</v>
      </c>
      <c r="G161" s="11">
        <f t="shared" si="17"/>
        <v>-2</v>
      </c>
    </row>
    <row r="162" spans="1:7" ht="15">
      <c r="A162" s="1" t="s">
        <v>632</v>
      </c>
      <c r="B162" s="2">
        <f t="shared" si="12"/>
        <v>39783</v>
      </c>
      <c r="C162" s="2">
        <f t="shared" si="13"/>
        <v>0.7256944444444445</v>
      </c>
      <c r="D162" s="10">
        <f t="shared" si="14"/>
        <v>2.853352777777778</v>
      </c>
      <c r="E162" s="9">
        <f t="shared" si="15"/>
        <v>-21.96465</v>
      </c>
      <c r="F162" s="8">
        <f t="shared" si="16"/>
        <v>5.80942</v>
      </c>
      <c r="G162" s="11">
        <f t="shared" si="17"/>
        <v>-2</v>
      </c>
    </row>
    <row r="163" spans="1:7" ht="15">
      <c r="A163" s="1" t="s">
        <v>633</v>
      </c>
      <c r="B163" s="2">
        <f t="shared" si="12"/>
        <v>39783</v>
      </c>
      <c r="C163" s="2">
        <f t="shared" si="13"/>
        <v>0.7263888888888889</v>
      </c>
      <c r="D163" s="10">
        <f t="shared" si="14"/>
        <v>2.8700555555555556</v>
      </c>
      <c r="E163" s="9">
        <f t="shared" si="15"/>
        <v>-21.96462777777778</v>
      </c>
      <c r="F163" s="8">
        <f t="shared" si="16"/>
        <v>5.809427</v>
      </c>
      <c r="G163" s="11">
        <f t="shared" si="17"/>
        <v>-2</v>
      </c>
    </row>
    <row r="164" spans="1:7" ht="15">
      <c r="A164" s="1" t="s">
        <v>634</v>
      </c>
      <c r="B164" s="2">
        <f t="shared" si="12"/>
        <v>39783</v>
      </c>
      <c r="C164" s="2">
        <f t="shared" si="13"/>
        <v>0.7270833333333333</v>
      </c>
      <c r="D164" s="10">
        <f t="shared" si="14"/>
        <v>2.8867583333333333</v>
      </c>
      <c r="E164" s="9">
        <f t="shared" si="15"/>
        <v>-21.964605555555554</v>
      </c>
      <c r="F164" s="8">
        <f t="shared" si="16"/>
        <v>5.809434</v>
      </c>
      <c r="G164" s="11">
        <f t="shared" si="17"/>
        <v>-2</v>
      </c>
    </row>
    <row r="165" spans="1:7" ht="15">
      <c r="A165" s="1" t="s">
        <v>635</v>
      </c>
      <c r="B165" s="2">
        <f t="shared" si="12"/>
        <v>39783</v>
      </c>
      <c r="C165" s="2">
        <f t="shared" si="13"/>
        <v>0.7277777777777777</v>
      </c>
      <c r="D165" s="10">
        <f t="shared" si="14"/>
        <v>2.903458333333333</v>
      </c>
      <c r="E165" s="9">
        <f t="shared" si="15"/>
        <v>-21.964583333333334</v>
      </c>
      <c r="F165" s="8">
        <f t="shared" si="16"/>
        <v>5.809442</v>
      </c>
      <c r="G165" s="11">
        <f t="shared" si="17"/>
        <v>-2</v>
      </c>
    </row>
    <row r="166" spans="1:7" ht="15">
      <c r="A166" s="1" t="s">
        <v>636</v>
      </c>
      <c r="B166" s="2">
        <f t="shared" si="12"/>
        <v>39783</v>
      </c>
      <c r="C166" s="2">
        <f t="shared" si="13"/>
        <v>0.7284722222222223</v>
      </c>
      <c r="D166" s="10">
        <f t="shared" si="14"/>
        <v>2.9201611111111108</v>
      </c>
      <c r="E166" s="9">
        <f t="shared" si="15"/>
        <v>-21.96456111111111</v>
      </c>
      <c r="F166" s="8">
        <f t="shared" si="16"/>
        <v>5.809449</v>
      </c>
      <c r="G166" s="11">
        <f t="shared" si="17"/>
        <v>-2</v>
      </c>
    </row>
    <row r="167" spans="1:7" ht="15">
      <c r="A167" s="1" t="s">
        <v>637</v>
      </c>
      <c r="B167" s="2">
        <f t="shared" si="12"/>
        <v>39783</v>
      </c>
      <c r="C167" s="2">
        <f t="shared" si="13"/>
        <v>0.7291666666666666</v>
      </c>
      <c r="D167" s="10">
        <f t="shared" si="14"/>
        <v>2.936863888888889</v>
      </c>
      <c r="E167" s="9">
        <f t="shared" si="15"/>
        <v>-21.96453888888889</v>
      </c>
      <c r="F167" s="8">
        <f t="shared" si="16"/>
        <v>5.809456</v>
      </c>
      <c r="G167" s="11">
        <f t="shared" si="17"/>
        <v>-2</v>
      </c>
    </row>
    <row r="168" spans="1:7" ht="15">
      <c r="A168" s="1" t="s">
        <v>638</v>
      </c>
      <c r="B168" s="2">
        <f t="shared" si="12"/>
        <v>39783</v>
      </c>
      <c r="C168" s="2">
        <f t="shared" si="13"/>
        <v>0.7298611111111111</v>
      </c>
      <c r="D168" s="10">
        <f t="shared" si="14"/>
        <v>2.9535666666666667</v>
      </c>
      <c r="E168" s="9">
        <f t="shared" si="15"/>
        <v>-21.964516666666665</v>
      </c>
      <c r="F168" s="8">
        <f t="shared" si="16"/>
        <v>5.809463</v>
      </c>
      <c r="G168" s="11">
        <f t="shared" si="17"/>
        <v>-2</v>
      </c>
    </row>
    <row r="169" spans="1:7" ht="15">
      <c r="A169" s="1" t="s">
        <v>639</v>
      </c>
      <c r="B169" s="2">
        <f t="shared" si="12"/>
        <v>39783</v>
      </c>
      <c r="C169" s="2">
        <f t="shared" si="13"/>
        <v>0.7305555555555556</v>
      </c>
      <c r="D169" s="10">
        <f t="shared" si="14"/>
        <v>2.9702694444444444</v>
      </c>
      <c r="E169" s="9">
        <f t="shared" si="15"/>
        <v>-21.964494444444444</v>
      </c>
      <c r="F169" s="8">
        <f t="shared" si="16"/>
        <v>5.809471</v>
      </c>
      <c r="G169" s="11">
        <f t="shared" si="17"/>
        <v>-2</v>
      </c>
    </row>
    <row r="170" spans="1:7" ht="15">
      <c r="A170" s="1" t="s">
        <v>640</v>
      </c>
      <c r="B170" s="2">
        <f t="shared" si="12"/>
        <v>39783</v>
      </c>
      <c r="C170" s="2">
        <f t="shared" si="13"/>
        <v>0.7312500000000001</v>
      </c>
      <c r="D170" s="10">
        <f t="shared" si="14"/>
        <v>2.986972222222222</v>
      </c>
      <c r="E170" s="9">
        <f t="shared" si="15"/>
        <v>-21.96447222222222</v>
      </c>
      <c r="F170" s="8">
        <f t="shared" si="16"/>
        <v>5.809478</v>
      </c>
      <c r="G170" s="11">
        <f t="shared" si="17"/>
        <v>-2</v>
      </c>
    </row>
    <row r="171" spans="1:7" ht="15">
      <c r="A171" s="1" t="s">
        <v>641</v>
      </c>
      <c r="B171" s="2">
        <f t="shared" si="12"/>
        <v>39783</v>
      </c>
      <c r="C171" s="2">
        <f t="shared" si="13"/>
        <v>0.7319444444444444</v>
      </c>
      <c r="D171" s="10">
        <f t="shared" si="14"/>
        <v>3.003675</v>
      </c>
      <c r="E171" s="9">
        <f t="shared" si="15"/>
        <v>-21.964447222222223</v>
      </c>
      <c r="F171" s="8">
        <f t="shared" si="16"/>
        <v>5.809485</v>
      </c>
      <c r="G171" s="11">
        <f t="shared" si="17"/>
        <v>-2</v>
      </c>
    </row>
    <row r="172" spans="1:7" ht="15">
      <c r="A172" s="1" t="s">
        <v>642</v>
      </c>
      <c r="B172" s="2">
        <f t="shared" si="12"/>
        <v>39783</v>
      </c>
      <c r="C172" s="2">
        <f t="shared" si="13"/>
        <v>0.7326388888888888</v>
      </c>
      <c r="D172" s="10">
        <f t="shared" si="14"/>
        <v>3.020375</v>
      </c>
      <c r="E172" s="9">
        <f t="shared" si="15"/>
        <v>-21.964425</v>
      </c>
      <c r="F172" s="8">
        <f t="shared" si="16"/>
        <v>5.809492</v>
      </c>
      <c r="G172" s="11">
        <f t="shared" si="17"/>
        <v>-2</v>
      </c>
    </row>
    <row r="173" spans="1:7" ht="15">
      <c r="A173" s="1" t="s">
        <v>743</v>
      </c>
      <c r="B173" s="2">
        <f t="shared" si="12"/>
        <v>39783</v>
      </c>
      <c r="C173" s="2">
        <f t="shared" si="13"/>
        <v>0.7333333333333334</v>
      </c>
      <c r="D173" s="10">
        <f t="shared" si="14"/>
        <v>3.0370777777777778</v>
      </c>
      <c r="E173" s="9">
        <f t="shared" si="15"/>
        <v>-21.964402777777778</v>
      </c>
      <c r="F173" s="8">
        <f t="shared" si="16"/>
        <v>5.809499</v>
      </c>
      <c r="G173" s="11">
        <f t="shared" si="17"/>
        <v>-2</v>
      </c>
    </row>
    <row r="174" spans="1:7" ht="15">
      <c r="A174" s="1" t="s">
        <v>744</v>
      </c>
      <c r="B174" s="2">
        <f t="shared" si="12"/>
        <v>39783</v>
      </c>
      <c r="C174" s="2">
        <f t="shared" si="13"/>
        <v>0.7340277777777778</v>
      </c>
      <c r="D174" s="10">
        <f t="shared" si="14"/>
        <v>3.0537805555555555</v>
      </c>
      <c r="E174" s="9">
        <f t="shared" si="15"/>
        <v>-21.964380555555554</v>
      </c>
      <c r="F174" s="8">
        <f t="shared" si="16"/>
        <v>5.809507</v>
      </c>
      <c r="G174" s="11">
        <f t="shared" si="17"/>
        <v>-2</v>
      </c>
    </row>
    <row r="175" spans="1:7" ht="15">
      <c r="A175" s="1" t="s">
        <v>745</v>
      </c>
      <c r="B175" s="2">
        <f t="shared" si="12"/>
        <v>39783</v>
      </c>
      <c r="C175" s="2">
        <f t="shared" si="13"/>
        <v>0.7347222222222222</v>
      </c>
      <c r="D175" s="10">
        <f t="shared" si="14"/>
        <v>3.0704833333333337</v>
      </c>
      <c r="E175" s="9">
        <f t="shared" si="15"/>
        <v>-21.964358333333333</v>
      </c>
      <c r="F175" s="8">
        <f t="shared" si="16"/>
        <v>5.809514</v>
      </c>
      <c r="G175" s="11">
        <f t="shared" si="17"/>
        <v>-2</v>
      </c>
    </row>
    <row r="176" spans="1:7" ht="15">
      <c r="A176" s="1" t="s">
        <v>746</v>
      </c>
      <c r="B176" s="2">
        <f t="shared" si="12"/>
        <v>39783</v>
      </c>
      <c r="C176" s="2">
        <f t="shared" si="13"/>
        <v>0.7354166666666666</v>
      </c>
      <c r="D176" s="10">
        <f t="shared" si="14"/>
        <v>3.0871861111111114</v>
      </c>
      <c r="E176" s="9">
        <f t="shared" si="15"/>
        <v>-21.96433611111111</v>
      </c>
      <c r="F176" s="8">
        <f t="shared" si="16"/>
        <v>5.809521</v>
      </c>
      <c r="G176" s="11">
        <f t="shared" si="17"/>
        <v>-2</v>
      </c>
    </row>
    <row r="177" spans="1:7" ht="15">
      <c r="A177" s="1" t="s">
        <v>747</v>
      </c>
      <c r="B177" s="2">
        <f t="shared" si="12"/>
        <v>39783</v>
      </c>
      <c r="C177" s="2">
        <f t="shared" si="13"/>
        <v>0.7361111111111112</v>
      </c>
      <c r="D177" s="10">
        <f t="shared" si="14"/>
        <v>3.103888888888889</v>
      </c>
      <c r="E177" s="9">
        <f t="shared" si="15"/>
        <v>-21.96431388888889</v>
      </c>
      <c r="F177" s="8">
        <f t="shared" si="16"/>
        <v>5.809528</v>
      </c>
      <c r="G177" s="11">
        <f t="shared" si="17"/>
        <v>-2</v>
      </c>
    </row>
    <row r="178" spans="1:7" ht="15">
      <c r="A178" s="1" t="s">
        <v>748</v>
      </c>
      <c r="B178" s="2">
        <f t="shared" si="12"/>
        <v>39783</v>
      </c>
      <c r="C178" s="2">
        <f t="shared" si="13"/>
        <v>0.7368055555555556</v>
      </c>
      <c r="D178" s="10">
        <f t="shared" si="14"/>
        <v>3.120591666666667</v>
      </c>
      <c r="E178" s="9">
        <f t="shared" si="15"/>
        <v>-21.964291666666664</v>
      </c>
      <c r="F178" s="8">
        <f t="shared" si="16"/>
        <v>5.809536</v>
      </c>
      <c r="G178" s="11">
        <f t="shared" si="17"/>
        <v>-2</v>
      </c>
    </row>
    <row r="179" spans="1:7" ht="15">
      <c r="A179" s="1" t="s">
        <v>749</v>
      </c>
      <c r="B179" s="2">
        <f t="shared" si="12"/>
        <v>39783</v>
      </c>
      <c r="C179" s="2">
        <f t="shared" si="13"/>
        <v>0.7374999999999999</v>
      </c>
      <c r="D179" s="10">
        <f t="shared" si="14"/>
        <v>3.1372944444444446</v>
      </c>
      <c r="E179" s="9">
        <f t="shared" si="15"/>
        <v>-21.964266666666667</v>
      </c>
      <c r="F179" s="8">
        <f t="shared" si="16"/>
        <v>5.809543</v>
      </c>
      <c r="G179" s="11">
        <f t="shared" si="17"/>
        <v>-2</v>
      </c>
    </row>
    <row r="180" spans="1:7" ht="15">
      <c r="A180" s="1" t="s">
        <v>750</v>
      </c>
      <c r="B180" s="2">
        <f t="shared" si="12"/>
        <v>39783</v>
      </c>
      <c r="C180" s="2">
        <f t="shared" si="13"/>
        <v>0.7381944444444444</v>
      </c>
      <c r="D180" s="10">
        <f t="shared" si="14"/>
        <v>3.1539944444444443</v>
      </c>
      <c r="E180" s="9">
        <f t="shared" si="15"/>
        <v>-21.964244444444443</v>
      </c>
      <c r="F180" s="8">
        <f t="shared" si="16"/>
        <v>5.80955</v>
      </c>
      <c r="G180" s="11">
        <f t="shared" si="17"/>
        <v>-2</v>
      </c>
    </row>
    <row r="181" spans="1:7" ht="15">
      <c r="A181" s="1" t="s">
        <v>751</v>
      </c>
      <c r="B181" s="2">
        <f t="shared" si="12"/>
        <v>39783</v>
      </c>
      <c r="C181" s="2">
        <f t="shared" si="13"/>
        <v>0.7388888888888889</v>
      </c>
      <c r="D181" s="10">
        <f t="shared" si="14"/>
        <v>3.170697222222222</v>
      </c>
      <c r="E181" s="9">
        <f t="shared" si="15"/>
        <v>-21.964222222222222</v>
      </c>
      <c r="F181" s="8">
        <f t="shared" si="16"/>
        <v>5.809557</v>
      </c>
      <c r="G181" s="11">
        <f t="shared" si="17"/>
        <v>-2</v>
      </c>
    </row>
    <row r="182" spans="1:7" ht="15">
      <c r="A182" s="1" t="s">
        <v>752</v>
      </c>
      <c r="B182" s="2">
        <f t="shared" si="12"/>
        <v>39783</v>
      </c>
      <c r="C182" s="2">
        <f t="shared" si="13"/>
        <v>0.7395833333333334</v>
      </c>
      <c r="D182" s="10">
        <f t="shared" si="14"/>
        <v>3.1874</v>
      </c>
      <c r="E182" s="9">
        <f t="shared" si="15"/>
        <v>-21.964199999999998</v>
      </c>
      <c r="F182" s="8">
        <f t="shared" si="16"/>
        <v>5.809565</v>
      </c>
      <c r="G182" s="11">
        <f t="shared" si="17"/>
        <v>-2</v>
      </c>
    </row>
    <row r="183" spans="1:7" ht="15">
      <c r="A183" s="1" t="s">
        <v>753</v>
      </c>
      <c r="B183" s="2">
        <f t="shared" si="12"/>
        <v>39783</v>
      </c>
      <c r="C183" s="2">
        <f t="shared" si="13"/>
        <v>0.7402777777777777</v>
      </c>
      <c r="D183" s="10">
        <f t="shared" si="14"/>
        <v>3.204102777777778</v>
      </c>
      <c r="E183" s="9">
        <f t="shared" si="15"/>
        <v>-21.964177777777778</v>
      </c>
      <c r="F183" s="8">
        <f t="shared" si="16"/>
        <v>5.809572</v>
      </c>
      <c r="G183" s="11">
        <f t="shared" si="17"/>
        <v>-2</v>
      </c>
    </row>
    <row r="184" spans="1:7" ht="15">
      <c r="A184" s="1" t="s">
        <v>754</v>
      </c>
      <c r="B184" s="2">
        <f t="shared" si="12"/>
        <v>39783</v>
      </c>
      <c r="C184" s="2">
        <f t="shared" si="13"/>
        <v>0.7409722222222223</v>
      </c>
      <c r="D184" s="10">
        <f t="shared" si="14"/>
        <v>3.2208055555555557</v>
      </c>
      <c r="E184" s="9">
        <f t="shared" si="15"/>
        <v>-21.964155555555553</v>
      </c>
      <c r="F184" s="8">
        <f t="shared" si="16"/>
        <v>5.809579</v>
      </c>
      <c r="G184" s="11">
        <f t="shared" si="17"/>
        <v>-2</v>
      </c>
    </row>
    <row r="185" spans="1:7" ht="15">
      <c r="A185" s="1" t="s">
        <v>755</v>
      </c>
      <c r="B185" s="2">
        <f t="shared" si="12"/>
        <v>39783</v>
      </c>
      <c r="C185" s="2">
        <f t="shared" si="13"/>
        <v>0.7416666666666667</v>
      </c>
      <c r="D185" s="10">
        <f t="shared" si="14"/>
        <v>3.2375083333333334</v>
      </c>
      <c r="E185" s="9">
        <f t="shared" si="15"/>
        <v>-21.964133333333333</v>
      </c>
      <c r="F185" s="8">
        <f t="shared" si="16"/>
        <v>5.809586</v>
      </c>
      <c r="G185" s="11">
        <f t="shared" si="17"/>
        <v>-2</v>
      </c>
    </row>
    <row r="186" spans="1:7" ht="15">
      <c r="A186" s="1" t="s">
        <v>756</v>
      </c>
      <c r="B186" s="2">
        <f t="shared" si="12"/>
        <v>39783</v>
      </c>
      <c r="C186" s="2">
        <f t="shared" si="13"/>
        <v>0.7423611111111111</v>
      </c>
      <c r="D186" s="10">
        <f t="shared" si="14"/>
        <v>3.254211111111111</v>
      </c>
      <c r="E186" s="9">
        <f t="shared" si="15"/>
        <v>-21.96411111111111</v>
      </c>
      <c r="F186" s="8">
        <f t="shared" si="16"/>
        <v>5.809594</v>
      </c>
      <c r="G186" s="11">
        <f t="shared" si="17"/>
        <v>-2</v>
      </c>
    </row>
    <row r="187" spans="1:7" ht="15">
      <c r="A187" s="1" t="s">
        <v>757</v>
      </c>
      <c r="B187" s="2">
        <f t="shared" si="12"/>
        <v>39783</v>
      </c>
      <c r="C187" s="2">
        <f t="shared" si="13"/>
        <v>0.7430555555555555</v>
      </c>
      <c r="D187" s="10">
        <f t="shared" si="14"/>
        <v>3.270911111111111</v>
      </c>
      <c r="E187" s="9">
        <f t="shared" si="15"/>
        <v>-21.96408611111111</v>
      </c>
      <c r="F187" s="8">
        <f t="shared" si="16"/>
        <v>5.809601</v>
      </c>
      <c r="G187" s="11">
        <f t="shared" si="17"/>
        <v>-2</v>
      </c>
    </row>
    <row r="188" spans="1:7" ht="15">
      <c r="A188" s="1" t="s">
        <v>758</v>
      </c>
      <c r="B188" s="2">
        <f t="shared" si="12"/>
        <v>39783</v>
      </c>
      <c r="C188" s="2">
        <f t="shared" si="13"/>
        <v>0.74375</v>
      </c>
      <c r="D188" s="10">
        <f t="shared" si="14"/>
        <v>3.2876138888888886</v>
      </c>
      <c r="E188" s="9">
        <f t="shared" si="15"/>
        <v>-21.964063888888887</v>
      </c>
      <c r="F188" s="8">
        <f t="shared" si="16"/>
        <v>5.809608</v>
      </c>
      <c r="G188" s="11">
        <f t="shared" si="17"/>
        <v>-2</v>
      </c>
    </row>
    <row r="189" spans="1:7" ht="15">
      <c r="A189" s="1" t="s">
        <v>759</v>
      </c>
      <c r="B189" s="2">
        <f t="shared" si="12"/>
        <v>39783</v>
      </c>
      <c r="C189" s="2">
        <f t="shared" si="13"/>
        <v>0.7444444444444445</v>
      </c>
      <c r="D189" s="10">
        <f t="shared" si="14"/>
        <v>3.3043166666666663</v>
      </c>
      <c r="E189" s="9">
        <f t="shared" si="15"/>
        <v>-21.964041666666667</v>
      </c>
      <c r="F189" s="8">
        <f t="shared" si="16"/>
        <v>5.809615</v>
      </c>
      <c r="G189" s="11">
        <f t="shared" si="17"/>
        <v>-2</v>
      </c>
    </row>
    <row r="190" spans="1:7" ht="15">
      <c r="A190" s="1" t="s">
        <v>760</v>
      </c>
      <c r="B190" s="2">
        <f t="shared" si="12"/>
        <v>39783</v>
      </c>
      <c r="C190" s="2">
        <f t="shared" si="13"/>
        <v>0.7451388888888889</v>
      </c>
      <c r="D190" s="10">
        <f t="shared" si="14"/>
        <v>3.321019444444444</v>
      </c>
      <c r="E190" s="9">
        <f t="shared" si="15"/>
        <v>-21.964019444444443</v>
      </c>
      <c r="F190" s="8">
        <f t="shared" si="16"/>
        <v>5.809623</v>
      </c>
      <c r="G190" s="11">
        <f t="shared" si="17"/>
        <v>-2</v>
      </c>
    </row>
    <row r="191" spans="1:7" ht="15">
      <c r="A191" s="1" t="s">
        <v>761</v>
      </c>
      <c r="B191" s="2">
        <f t="shared" si="12"/>
        <v>39783</v>
      </c>
      <c r="C191" s="2">
        <f t="shared" si="13"/>
        <v>0.7458333333333332</v>
      </c>
      <c r="D191" s="10">
        <f t="shared" si="14"/>
        <v>3.3377222222222223</v>
      </c>
      <c r="E191" s="9">
        <f t="shared" si="15"/>
        <v>-21.963997222222222</v>
      </c>
      <c r="F191" s="8">
        <f t="shared" si="16"/>
        <v>5.80963</v>
      </c>
      <c r="G191" s="11">
        <f t="shared" si="17"/>
        <v>-2</v>
      </c>
    </row>
    <row r="192" spans="1:7" ht="15">
      <c r="A192" s="1" t="s">
        <v>762</v>
      </c>
      <c r="B192" s="2">
        <f t="shared" si="12"/>
        <v>39783</v>
      </c>
      <c r="C192" s="2">
        <f t="shared" si="13"/>
        <v>0.7465277777777778</v>
      </c>
      <c r="D192" s="10">
        <f t="shared" si="14"/>
        <v>3.354425</v>
      </c>
      <c r="E192" s="9">
        <f t="shared" si="15"/>
        <v>-21.963974999999998</v>
      </c>
      <c r="F192" s="8">
        <f t="shared" si="16"/>
        <v>5.809637</v>
      </c>
      <c r="G192" s="11">
        <f t="shared" si="17"/>
        <v>-2</v>
      </c>
    </row>
    <row r="193" spans="1:7" ht="15">
      <c r="A193" s="1" t="s">
        <v>763</v>
      </c>
      <c r="B193" s="2">
        <f t="shared" si="12"/>
        <v>39783</v>
      </c>
      <c r="C193" s="2">
        <f t="shared" si="13"/>
        <v>0.7472222222222222</v>
      </c>
      <c r="D193" s="10">
        <f t="shared" si="14"/>
        <v>3.3711277777777777</v>
      </c>
      <c r="E193" s="9">
        <f t="shared" si="15"/>
        <v>-21.963952777777777</v>
      </c>
      <c r="F193" s="8">
        <f t="shared" si="16"/>
        <v>5.809644</v>
      </c>
      <c r="G193" s="11">
        <f t="shared" si="17"/>
        <v>-2</v>
      </c>
    </row>
    <row r="194" spans="1:7" ht="15">
      <c r="A194" s="1" t="s">
        <v>764</v>
      </c>
      <c r="B194" s="2">
        <f t="shared" si="12"/>
        <v>39783</v>
      </c>
      <c r="C194" s="2">
        <f t="shared" si="13"/>
        <v>0.7479166666666667</v>
      </c>
      <c r="D194" s="10">
        <f t="shared" si="14"/>
        <v>3.387827777777778</v>
      </c>
      <c r="E194" s="9">
        <f t="shared" si="15"/>
        <v>-21.963930555555553</v>
      </c>
      <c r="F194" s="8">
        <f t="shared" si="16"/>
        <v>5.809652</v>
      </c>
      <c r="G194" s="11">
        <f t="shared" si="17"/>
        <v>-2</v>
      </c>
    </row>
    <row r="195" spans="1:7" ht="15">
      <c r="A195" s="1" t="s">
        <v>765</v>
      </c>
      <c r="B195" s="2">
        <f t="shared" si="12"/>
        <v>39783</v>
      </c>
      <c r="C195" s="2">
        <f t="shared" si="13"/>
        <v>0.748611111111111</v>
      </c>
      <c r="D195" s="10">
        <f t="shared" si="14"/>
        <v>3.4045305555555556</v>
      </c>
      <c r="E195" s="9">
        <f t="shared" si="15"/>
        <v>-21.963905555555556</v>
      </c>
      <c r="F195" s="8">
        <f t="shared" si="16"/>
        <v>5.809659</v>
      </c>
      <c r="G195" s="11">
        <f t="shared" si="17"/>
        <v>-2</v>
      </c>
    </row>
    <row r="196" spans="1:7" ht="15">
      <c r="A196" s="1" t="s">
        <v>766</v>
      </c>
      <c r="B196" s="2">
        <f t="shared" si="12"/>
        <v>39783</v>
      </c>
      <c r="C196" s="2">
        <f t="shared" si="13"/>
        <v>0.7493055555555556</v>
      </c>
      <c r="D196" s="10">
        <f t="shared" si="14"/>
        <v>3.4212333333333333</v>
      </c>
      <c r="E196" s="9">
        <f t="shared" si="15"/>
        <v>-21.96388333333333</v>
      </c>
      <c r="F196" s="8">
        <f t="shared" si="16"/>
        <v>5.809666</v>
      </c>
      <c r="G196" s="11">
        <f t="shared" si="17"/>
        <v>-2</v>
      </c>
    </row>
    <row r="197" spans="1:7" ht="15">
      <c r="A197" s="1" t="s">
        <v>767</v>
      </c>
      <c r="B197" s="2">
        <f t="shared" si="12"/>
        <v>39783</v>
      </c>
      <c r="C197" s="2">
        <f t="shared" si="13"/>
        <v>0.75</v>
      </c>
      <c r="D197" s="10">
        <f t="shared" si="14"/>
        <v>3.4379361111111115</v>
      </c>
      <c r="E197" s="9">
        <f t="shared" si="15"/>
        <v>-21.96386111111111</v>
      </c>
      <c r="F197" s="8">
        <f t="shared" si="16"/>
        <v>5.809673</v>
      </c>
      <c r="G197" s="11">
        <f t="shared" si="17"/>
        <v>-2</v>
      </c>
    </row>
    <row r="198" spans="1:7" ht="15">
      <c r="A198" s="1" t="s">
        <v>768</v>
      </c>
      <c r="B198" s="2">
        <f t="shared" si="12"/>
        <v>39783</v>
      </c>
      <c r="C198" s="2">
        <f t="shared" si="13"/>
        <v>0.7506944444444444</v>
      </c>
      <c r="D198" s="10">
        <f t="shared" si="14"/>
        <v>3.4546388888888893</v>
      </c>
      <c r="E198" s="9">
        <f t="shared" si="15"/>
        <v>-21.963838888888887</v>
      </c>
      <c r="F198" s="8">
        <f t="shared" si="16"/>
        <v>5.809681</v>
      </c>
      <c r="G198" s="11">
        <f t="shared" si="17"/>
        <v>-2</v>
      </c>
    </row>
    <row r="199" spans="1:7" ht="15">
      <c r="A199" s="1" t="s">
        <v>769</v>
      </c>
      <c r="B199" s="2">
        <f t="shared" si="12"/>
        <v>39783</v>
      </c>
      <c r="C199" s="2">
        <f t="shared" si="13"/>
        <v>0.751388888888889</v>
      </c>
      <c r="D199" s="10">
        <f t="shared" si="14"/>
        <v>3.471341666666667</v>
      </c>
      <c r="E199" s="9">
        <f t="shared" si="15"/>
        <v>-21.963816666666666</v>
      </c>
      <c r="F199" s="8">
        <f t="shared" si="16"/>
        <v>5.809688</v>
      </c>
      <c r="G199" s="11">
        <f t="shared" si="17"/>
        <v>-2</v>
      </c>
    </row>
    <row r="200" spans="1:7" ht="15">
      <c r="A200" s="1" t="s">
        <v>770</v>
      </c>
      <c r="B200" s="2">
        <f t="shared" si="12"/>
        <v>39783</v>
      </c>
      <c r="C200" s="2">
        <f t="shared" si="13"/>
        <v>0.7520833333333333</v>
      </c>
      <c r="D200" s="10">
        <f t="shared" si="14"/>
        <v>3.4880444444444447</v>
      </c>
      <c r="E200" s="9">
        <f t="shared" si="15"/>
        <v>-21.963794444444442</v>
      </c>
      <c r="F200" s="8">
        <f t="shared" si="16"/>
        <v>5.809695</v>
      </c>
      <c r="G200" s="11">
        <f t="shared" si="17"/>
        <v>-2</v>
      </c>
    </row>
    <row r="201" spans="1:7" ht="15">
      <c r="A201" s="1" t="s">
        <v>771</v>
      </c>
      <c r="B201" s="2">
        <f t="shared" si="12"/>
        <v>39783</v>
      </c>
      <c r="C201" s="2">
        <f t="shared" si="13"/>
        <v>0.7527777777777778</v>
      </c>
      <c r="D201" s="10">
        <f t="shared" si="14"/>
        <v>3.5047444444444444</v>
      </c>
      <c r="E201" s="9">
        <f t="shared" si="15"/>
        <v>-21.96377222222222</v>
      </c>
      <c r="F201" s="8">
        <f t="shared" si="16"/>
        <v>5.809702</v>
      </c>
      <c r="G201" s="11">
        <f t="shared" si="17"/>
        <v>-2</v>
      </c>
    </row>
    <row r="202" spans="1:7" ht="15">
      <c r="A202" s="1" t="s">
        <v>66</v>
      </c>
      <c r="B202" s="2">
        <f t="shared" si="12"/>
        <v>39783</v>
      </c>
      <c r="C202" s="2">
        <f t="shared" si="13"/>
        <v>0.7534722222222222</v>
      </c>
      <c r="D202" s="10">
        <f t="shared" si="14"/>
        <v>3.521447222222222</v>
      </c>
      <c r="E202" s="9">
        <f t="shared" si="15"/>
        <v>-21.96374722222222</v>
      </c>
      <c r="F202" s="8">
        <f t="shared" si="16"/>
        <v>5.80971</v>
      </c>
      <c r="G202" s="11">
        <f t="shared" si="17"/>
        <v>-2</v>
      </c>
    </row>
    <row r="203" spans="1:7" ht="15">
      <c r="A203" s="1" t="s">
        <v>67</v>
      </c>
      <c r="B203" s="2">
        <f t="shared" si="12"/>
        <v>39783</v>
      </c>
      <c r="C203" s="2">
        <f t="shared" si="13"/>
        <v>0.7541666666666668</v>
      </c>
      <c r="D203" s="10">
        <f t="shared" si="14"/>
        <v>3.53815</v>
      </c>
      <c r="E203" s="9">
        <f t="shared" si="15"/>
        <v>-21.963725</v>
      </c>
      <c r="F203" s="8">
        <f t="shared" si="16"/>
        <v>5.809717</v>
      </c>
      <c r="G203" s="11">
        <f t="shared" si="17"/>
        <v>-2</v>
      </c>
    </row>
    <row r="204" spans="1:7" ht="15">
      <c r="A204" s="1" t="s">
        <v>68</v>
      </c>
      <c r="B204" s="2">
        <f t="shared" si="12"/>
        <v>39783</v>
      </c>
      <c r="C204" s="2">
        <f t="shared" si="13"/>
        <v>0.7548611111111111</v>
      </c>
      <c r="D204" s="10">
        <f t="shared" si="14"/>
        <v>3.5548527777777776</v>
      </c>
      <c r="E204" s="9">
        <f t="shared" si="15"/>
        <v>-21.963702777777776</v>
      </c>
      <c r="F204" s="8">
        <f t="shared" si="16"/>
        <v>5.809724</v>
      </c>
      <c r="G204" s="11">
        <f t="shared" si="17"/>
        <v>-2</v>
      </c>
    </row>
    <row r="205" spans="1:7" ht="15">
      <c r="A205" s="1" t="s">
        <v>69</v>
      </c>
      <c r="B205" s="2">
        <f t="shared" si="12"/>
        <v>39783</v>
      </c>
      <c r="C205" s="2">
        <f t="shared" si="13"/>
        <v>0.7555555555555555</v>
      </c>
      <c r="D205" s="10">
        <f t="shared" si="14"/>
        <v>3.5715555555555554</v>
      </c>
      <c r="E205" s="9">
        <f t="shared" si="15"/>
        <v>-21.963680555555555</v>
      </c>
      <c r="F205" s="8">
        <f t="shared" si="16"/>
        <v>5.809731</v>
      </c>
      <c r="G205" s="11">
        <f t="shared" si="17"/>
        <v>-2</v>
      </c>
    </row>
    <row r="206" spans="1:7" ht="15">
      <c r="A206" s="1" t="s">
        <v>70</v>
      </c>
      <c r="B206" s="2">
        <f t="shared" si="12"/>
        <v>39783</v>
      </c>
      <c r="C206" s="2">
        <f t="shared" si="13"/>
        <v>0.75625</v>
      </c>
      <c r="D206" s="10">
        <f t="shared" si="14"/>
        <v>3.5882583333333335</v>
      </c>
      <c r="E206" s="9">
        <f t="shared" si="15"/>
        <v>-21.96365833333333</v>
      </c>
      <c r="F206" s="8">
        <f t="shared" si="16"/>
        <v>5.809739</v>
      </c>
      <c r="G206" s="11">
        <f t="shared" si="17"/>
        <v>-2</v>
      </c>
    </row>
    <row r="207" spans="1:7" ht="15">
      <c r="A207" s="1" t="s">
        <v>71</v>
      </c>
      <c r="B207" s="2">
        <f t="shared" si="12"/>
        <v>39783</v>
      </c>
      <c r="C207" s="2">
        <f t="shared" si="13"/>
        <v>0.7569444444444445</v>
      </c>
      <c r="D207" s="10">
        <f t="shared" si="14"/>
        <v>3.6049611111111113</v>
      </c>
      <c r="E207" s="9">
        <f t="shared" si="15"/>
        <v>-21.96363611111111</v>
      </c>
      <c r="F207" s="8">
        <f t="shared" si="16"/>
        <v>5.809746</v>
      </c>
      <c r="G207" s="11">
        <f t="shared" si="17"/>
        <v>-2</v>
      </c>
    </row>
    <row r="208" spans="1:7" ht="15">
      <c r="A208" s="1" t="s">
        <v>72</v>
      </c>
      <c r="B208" s="2">
        <f t="shared" si="12"/>
        <v>39783</v>
      </c>
      <c r="C208" s="2">
        <f t="shared" si="13"/>
        <v>0.7576388888888889</v>
      </c>
      <c r="D208" s="10">
        <f t="shared" si="14"/>
        <v>3.621661111111111</v>
      </c>
      <c r="E208" s="9">
        <f t="shared" si="15"/>
        <v>-21.963613888888887</v>
      </c>
      <c r="F208" s="8">
        <f t="shared" si="16"/>
        <v>5.809753</v>
      </c>
      <c r="G208" s="11">
        <f t="shared" si="17"/>
        <v>-2</v>
      </c>
    </row>
    <row r="209" spans="1:7" ht="15">
      <c r="A209" s="1" t="s">
        <v>73</v>
      </c>
      <c r="B209" s="2">
        <f t="shared" si="12"/>
        <v>39783</v>
      </c>
      <c r="C209" s="2">
        <f t="shared" si="13"/>
        <v>0.7583333333333333</v>
      </c>
      <c r="D209" s="10">
        <f t="shared" si="14"/>
        <v>3.6383638888888887</v>
      </c>
      <c r="E209" s="9">
        <f t="shared" si="15"/>
        <v>-21.963591666666666</v>
      </c>
      <c r="F209" s="8">
        <f t="shared" si="16"/>
        <v>5.80976</v>
      </c>
      <c r="G209" s="11">
        <f t="shared" si="17"/>
        <v>-2</v>
      </c>
    </row>
    <row r="210" spans="1:7" ht="15">
      <c r="A210" s="1" t="s">
        <v>74</v>
      </c>
      <c r="B210" s="2">
        <f aca="true" t="shared" si="18" ref="B210:B273">DATE(FIXED(MID(A210,9,4)),FIXED(MID(A210,4,3)),FIXED(MID(A210,1,3)))</f>
        <v>39783</v>
      </c>
      <c r="C210" s="2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VALUE(MID(A210,27,2))+VALUE(MID(A210,30,2))/60+VALUE(MID(A210,33,5))/3600</f>
        <v>3.6550666666666665</v>
      </c>
      <c r="E210" s="9">
        <f aca="true" t="shared" si="21" ref="E210:E273">(VALUE(MID(A210,40,3))+VALUE(MID(A210,43,2))/60+VALUE(MID(A210,46,7))/3600)*(IF(MID(A210,39,1)="-",-1,1))</f>
        <v>-21.963566666666665</v>
      </c>
      <c r="F210" s="8">
        <f aca="true" t="shared" si="22" ref="F210:F273">VALUE(MID(A210,53,9))</f>
        <v>5.809768</v>
      </c>
      <c r="G210" s="11">
        <f aca="true" t="shared" si="23" ref="G210:G273">VALUE(MID(A210,65,5))</f>
        <v>-2</v>
      </c>
    </row>
    <row r="211" spans="1:7" ht="15">
      <c r="A211" s="1" t="s">
        <v>75</v>
      </c>
      <c r="B211" s="2">
        <f t="shared" si="18"/>
        <v>39783</v>
      </c>
      <c r="C211" s="2">
        <f t="shared" si="19"/>
        <v>0.7597222222222223</v>
      </c>
      <c r="D211" s="10">
        <f t="shared" si="20"/>
        <v>3.671769444444444</v>
      </c>
      <c r="E211" s="9">
        <f t="shared" si="21"/>
        <v>-21.963544444444445</v>
      </c>
      <c r="F211" s="8">
        <f t="shared" si="22"/>
        <v>5.809775</v>
      </c>
      <c r="G211" s="11">
        <f t="shared" si="23"/>
        <v>-2</v>
      </c>
    </row>
    <row r="212" spans="1:7" ht="15">
      <c r="A212" s="1" t="s">
        <v>76</v>
      </c>
      <c r="B212" s="2">
        <f t="shared" si="18"/>
        <v>39783</v>
      </c>
      <c r="C212" s="2">
        <f t="shared" si="19"/>
        <v>0.7604166666666666</v>
      </c>
      <c r="D212" s="10">
        <f t="shared" si="20"/>
        <v>3.6884722222222224</v>
      </c>
      <c r="E212" s="9">
        <f t="shared" si="21"/>
        <v>-21.96352222222222</v>
      </c>
      <c r="F212" s="8">
        <f t="shared" si="22"/>
        <v>5.809782</v>
      </c>
      <c r="G212" s="11">
        <f t="shared" si="23"/>
        <v>-2</v>
      </c>
    </row>
    <row r="213" spans="1:7" ht="15">
      <c r="A213" s="1" t="s">
        <v>77</v>
      </c>
      <c r="B213" s="2">
        <f t="shared" si="18"/>
        <v>39783</v>
      </c>
      <c r="C213" s="2">
        <f t="shared" si="19"/>
        <v>0.7611111111111111</v>
      </c>
      <c r="D213" s="10">
        <f t="shared" si="20"/>
        <v>3.705175</v>
      </c>
      <c r="E213" s="9">
        <f t="shared" si="21"/>
        <v>-21.9635</v>
      </c>
      <c r="F213" s="8">
        <f t="shared" si="22"/>
        <v>5.809789</v>
      </c>
      <c r="G213" s="11">
        <f t="shared" si="23"/>
        <v>-2</v>
      </c>
    </row>
    <row r="214" spans="1:7" ht="15">
      <c r="A214" s="1" t="s">
        <v>78</v>
      </c>
      <c r="B214" s="2">
        <f t="shared" si="18"/>
        <v>39783</v>
      </c>
      <c r="C214" s="2">
        <f t="shared" si="19"/>
        <v>0.7618055555555556</v>
      </c>
      <c r="D214" s="10">
        <f t="shared" si="20"/>
        <v>3.721877777777778</v>
      </c>
      <c r="E214" s="9">
        <f t="shared" si="21"/>
        <v>-21.963477777777776</v>
      </c>
      <c r="F214" s="8">
        <f t="shared" si="22"/>
        <v>5.809797</v>
      </c>
      <c r="G214" s="11">
        <f t="shared" si="23"/>
        <v>-2</v>
      </c>
    </row>
    <row r="215" spans="1:7" ht="15">
      <c r="A215" s="1" t="s">
        <v>79</v>
      </c>
      <c r="B215" s="2">
        <f t="shared" si="18"/>
        <v>39783</v>
      </c>
      <c r="C215" s="2">
        <f t="shared" si="19"/>
        <v>0.7625000000000001</v>
      </c>
      <c r="D215" s="10">
        <f t="shared" si="20"/>
        <v>3.738577777777778</v>
      </c>
      <c r="E215" s="9">
        <f t="shared" si="21"/>
        <v>-21.963455555555555</v>
      </c>
      <c r="F215" s="8">
        <f t="shared" si="22"/>
        <v>5.809804</v>
      </c>
      <c r="G215" s="11">
        <f t="shared" si="23"/>
        <v>-2</v>
      </c>
    </row>
    <row r="216" spans="1:7" ht="15">
      <c r="A216" s="1" t="s">
        <v>80</v>
      </c>
      <c r="B216" s="2">
        <f t="shared" si="18"/>
        <v>39783</v>
      </c>
      <c r="C216" s="2">
        <f t="shared" si="19"/>
        <v>0.7631944444444444</v>
      </c>
      <c r="D216" s="10">
        <f t="shared" si="20"/>
        <v>3.7552805555555557</v>
      </c>
      <c r="E216" s="9">
        <f t="shared" si="21"/>
        <v>-21.963430555555554</v>
      </c>
      <c r="F216" s="8">
        <f t="shared" si="22"/>
        <v>5.809811</v>
      </c>
      <c r="G216" s="11">
        <f t="shared" si="23"/>
        <v>-2</v>
      </c>
    </row>
    <row r="217" spans="1:7" ht="15">
      <c r="A217" s="1" t="s">
        <v>81</v>
      </c>
      <c r="B217" s="2">
        <f t="shared" si="18"/>
        <v>39783</v>
      </c>
      <c r="C217" s="2">
        <f t="shared" si="19"/>
        <v>0.7638888888888888</v>
      </c>
      <c r="D217" s="10">
        <f t="shared" si="20"/>
        <v>3.7719833333333335</v>
      </c>
      <c r="E217" s="9">
        <f t="shared" si="21"/>
        <v>-21.963408333333334</v>
      </c>
      <c r="F217" s="8">
        <f t="shared" si="22"/>
        <v>5.809818</v>
      </c>
      <c r="G217" s="11">
        <f t="shared" si="23"/>
        <v>-2</v>
      </c>
    </row>
    <row r="218" spans="1:7" ht="15">
      <c r="A218" s="1" t="s">
        <v>82</v>
      </c>
      <c r="B218" s="2">
        <f t="shared" si="18"/>
        <v>39783</v>
      </c>
      <c r="C218" s="2">
        <f t="shared" si="19"/>
        <v>0.7645833333333334</v>
      </c>
      <c r="D218" s="10">
        <f t="shared" si="20"/>
        <v>3.788686111111111</v>
      </c>
      <c r="E218" s="9">
        <f t="shared" si="21"/>
        <v>-21.96338611111111</v>
      </c>
      <c r="F218" s="8">
        <f t="shared" si="22"/>
        <v>5.809826</v>
      </c>
      <c r="G218" s="11">
        <f t="shared" si="23"/>
        <v>-2</v>
      </c>
    </row>
    <row r="219" spans="1:7" ht="15">
      <c r="A219" s="1" t="s">
        <v>83</v>
      </c>
      <c r="B219" s="2">
        <f t="shared" si="18"/>
        <v>39783</v>
      </c>
      <c r="C219" s="2">
        <f t="shared" si="19"/>
        <v>0.7652777777777778</v>
      </c>
      <c r="D219" s="10">
        <f t="shared" si="20"/>
        <v>3.805388888888889</v>
      </c>
      <c r="E219" s="9">
        <f t="shared" si="21"/>
        <v>-21.96336388888889</v>
      </c>
      <c r="F219" s="8">
        <f t="shared" si="22"/>
        <v>5.809833</v>
      </c>
      <c r="G219" s="11">
        <f t="shared" si="23"/>
        <v>-2</v>
      </c>
    </row>
    <row r="220" spans="1:7" ht="15">
      <c r="A220" s="1" t="s">
        <v>84</v>
      </c>
      <c r="B220" s="2">
        <f t="shared" si="18"/>
        <v>39783</v>
      </c>
      <c r="C220" s="2">
        <f t="shared" si="19"/>
        <v>0.7659722222222222</v>
      </c>
      <c r="D220" s="10">
        <f t="shared" si="20"/>
        <v>3.822091666666666</v>
      </c>
      <c r="E220" s="9">
        <f t="shared" si="21"/>
        <v>-21.963341666666665</v>
      </c>
      <c r="F220" s="8">
        <f t="shared" si="22"/>
        <v>5.80984</v>
      </c>
      <c r="G220" s="11">
        <f t="shared" si="23"/>
        <v>-2</v>
      </c>
    </row>
    <row r="221" spans="1:7" ht="15">
      <c r="A221" s="1" t="s">
        <v>85</v>
      </c>
      <c r="B221" s="2">
        <f t="shared" si="18"/>
        <v>39783</v>
      </c>
      <c r="C221" s="2">
        <f t="shared" si="19"/>
        <v>0.7666666666666666</v>
      </c>
      <c r="D221" s="10">
        <f t="shared" si="20"/>
        <v>3.8387944444444444</v>
      </c>
      <c r="E221" s="9">
        <f t="shared" si="21"/>
        <v>-21.963319444444444</v>
      </c>
      <c r="F221" s="8">
        <f t="shared" si="22"/>
        <v>5.809847</v>
      </c>
      <c r="G221" s="11">
        <f t="shared" si="23"/>
        <v>-2</v>
      </c>
    </row>
    <row r="222" spans="1:7" ht="15">
      <c r="A222" s="1" t="s">
        <v>86</v>
      </c>
      <c r="B222" s="2">
        <f t="shared" si="18"/>
        <v>39783</v>
      </c>
      <c r="C222" s="2">
        <f t="shared" si="19"/>
        <v>0.7673611111111112</v>
      </c>
      <c r="D222" s="10">
        <f t="shared" si="20"/>
        <v>3.8554944444444446</v>
      </c>
      <c r="E222" s="9">
        <f t="shared" si="21"/>
        <v>-21.96329722222222</v>
      </c>
      <c r="F222" s="8">
        <f t="shared" si="22"/>
        <v>5.809855</v>
      </c>
      <c r="G222" s="11">
        <f t="shared" si="23"/>
        <v>-2</v>
      </c>
    </row>
    <row r="223" spans="1:7" ht="15">
      <c r="A223" s="1" t="s">
        <v>87</v>
      </c>
      <c r="B223" s="2">
        <f t="shared" si="18"/>
        <v>39783</v>
      </c>
      <c r="C223" s="2">
        <f t="shared" si="19"/>
        <v>0.7680555555555556</v>
      </c>
      <c r="D223" s="10">
        <f t="shared" si="20"/>
        <v>3.8721972222222223</v>
      </c>
      <c r="E223" s="9">
        <f t="shared" si="21"/>
        <v>-21.963272222222223</v>
      </c>
      <c r="F223" s="8">
        <f t="shared" si="22"/>
        <v>5.809862</v>
      </c>
      <c r="G223" s="11">
        <f t="shared" si="23"/>
        <v>-2</v>
      </c>
    </row>
    <row r="224" spans="1:7" ht="15">
      <c r="A224" s="1" t="s">
        <v>88</v>
      </c>
      <c r="B224" s="2">
        <f t="shared" si="18"/>
        <v>39783</v>
      </c>
      <c r="C224" s="2">
        <f t="shared" si="19"/>
        <v>0.7687499999999999</v>
      </c>
      <c r="D224" s="10">
        <f t="shared" si="20"/>
        <v>3.8889</v>
      </c>
      <c r="E224" s="9">
        <f t="shared" si="21"/>
        <v>-21.96325</v>
      </c>
      <c r="F224" s="8">
        <f t="shared" si="22"/>
        <v>5.809869</v>
      </c>
      <c r="G224" s="11">
        <f t="shared" si="23"/>
        <v>-2</v>
      </c>
    </row>
    <row r="225" spans="1:7" ht="15">
      <c r="A225" s="1" t="s">
        <v>89</v>
      </c>
      <c r="B225" s="2">
        <f t="shared" si="18"/>
        <v>39783</v>
      </c>
      <c r="C225" s="2">
        <f t="shared" si="19"/>
        <v>0.7694444444444444</v>
      </c>
      <c r="D225" s="10">
        <f t="shared" si="20"/>
        <v>3.9056027777777778</v>
      </c>
      <c r="E225" s="9">
        <f t="shared" si="21"/>
        <v>-21.963227777777778</v>
      </c>
      <c r="F225" s="8">
        <f t="shared" si="22"/>
        <v>5.809876</v>
      </c>
      <c r="G225" s="11">
        <f t="shared" si="23"/>
        <v>-2</v>
      </c>
    </row>
    <row r="226" spans="1:7" ht="15">
      <c r="A226" s="1" t="s">
        <v>90</v>
      </c>
      <c r="B226" s="2">
        <f t="shared" si="18"/>
        <v>39783</v>
      </c>
      <c r="C226" s="2">
        <f t="shared" si="19"/>
        <v>0.7701388888888889</v>
      </c>
      <c r="D226" s="10">
        <f t="shared" si="20"/>
        <v>3.9223055555555555</v>
      </c>
      <c r="E226" s="9">
        <f t="shared" si="21"/>
        <v>-21.963205555555554</v>
      </c>
      <c r="F226" s="8">
        <f t="shared" si="22"/>
        <v>5.809884</v>
      </c>
      <c r="G226" s="11">
        <f t="shared" si="23"/>
        <v>-2</v>
      </c>
    </row>
    <row r="227" spans="1:7" ht="15">
      <c r="A227" s="1" t="s">
        <v>91</v>
      </c>
      <c r="B227" s="2">
        <f t="shared" si="18"/>
        <v>39783</v>
      </c>
      <c r="C227" s="2">
        <f t="shared" si="19"/>
        <v>0.7708333333333334</v>
      </c>
      <c r="D227" s="10">
        <f t="shared" si="20"/>
        <v>3.9390083333333337</v>
      </c>
      <c r="E227" s="9">
        <f t="shared" si="21"/>
        <v>-21.963183333333333</v>
      </c>
      <c r="F227" s="8">
        <f t="shared" si="22"/>
        <v>5.809891</v>
      </c>
      <c r="G227" s="11">
        <f t="shared" si="23"/>
        <v>-2</v>
      </c>
    </row>
    <row r="228" spans="1:7" ht="15">
      <c r="A228" s="1" t="s">
        <v>92</v>
      </c>
      <c r="B228" s="2">
        <f t="shared" si="18"/>
        <v>39783</v>
      </c>
      <c r="C228" s="2">
        <f t="shared" si="19"/>
        <v>0.7715277777777777</v>
      </c>
      <c r="D228" s="10">
        <f t="shared" si="20"/>
        <v>3.9557111111111114</v>
      </c>
      <c r="E228" s="9">
        <f t="shared" si="21"/>
        <v>-21.96316111111111</v>
      </c>
      <c r="F228" s="8">
        <f t="shared" si="22"/>
        <v>5.809898</v>
      </c>
      <c r="G228" s="11">
        <f t="shared" si="23"/>
        <v>-2</v>
      </c>
    </row>
    <row r="229" spans="1:7" ht="15">
      <c r="A229" s="1" t="s">
        <v>93</v>
      </c>
      <c r="B229" s="2">
        <f t="shared" si="18"/>
        <v>39783</v>
      </c>
      <c r="C229" s="2">
        <f t="shared" si="19"/>
        <v>0.7722222222222223</v>
      </c>
      <c r="D229" s="10">
        <f t="shared" si="20"/>
        <v>3.972411111111111</v>
      </c>
      <c r="E229" s="9">
        <f t="shared" si="21"/>
        <v>-21.96313888888889</v>
      </c>
      <c r="F229" s="8">
        <f t="shared" si="22"/>
        <v>5.809905</v>
      </c>
      <c r="G229" s="11">
        <f t="shared" si="23"/>
        <v>-2</v>
      </c>
    </row>
    <row r="230" spans="1:7" ht="15">
      <c r="A230" s="1" t="s">
        <v>94</v>
      </c>
      <c r="B230" s="2">
        <f t="shared" si="18"/>
        <v>39783</v>
      </c>
      <c r="C230" s="2">
        <f t="shared" si="19"/>
        <v>0.7729166666666667</v>
      </c>
      <c r="D230" s="10">
        <f t="shared" si="20"/>
        <v>3.989113888888889</v>
      </c>
      <c r="E230" s="9">
        <f t="shared" si="21"/>
        <v>-21.963113888888888</v>
      </c>
      <c r="F230" s="8">
        <f t="shared" si="22"/>
        <v>5.809913</v>
      </c>
      <c r="G230" s="11">
        <f t="shared" si="23"/>
        <v>-2</v>
      </c>
    </row>
    <row r="231" spans="1:7" ht="15">
      <c r="A231" s="1" t="s">
        <v>95</v>
      </c>
      <c r="B231" s="2">
        <f t="shared" si="18"/>
        <v>39783</v>
      </c>
      <c r="C231" s="2">
        <f t="shared" si="19"/>
        <v>0.7736111111111111</v>
      </c>
      <c r="D231" s="10">
        <f t="shared" si="20"/>
        <v>4.005816666666667</v>
      </c>
      <c r="E231" s="9">
        <f t="shared" si="21"/>
        <v>-21.963091666666667</v>
      </c>
      <c r="F231" s="8">
        <f t="shared" si="22"/>
        <v>5.80992</v>
      </c>
      <c r="G231" s="11">
        <f t="shared" si="23"/>
        <v>-2</v>
      </c>
    </row>
    <row r="232" spans="1:7" ht="15">
      <c r="A232" s="1" t="s">
        <v>96</v>
      </c>
      <c r="B232" s="2">
        <f t="shared" si="18"/>
        <v>39783</v>
      </c>
      <c r="C232" s="2">
        <f t="shared" si="19"/>
        <v>0.7743055555555555</v>
      </c>
      <c r="D232" s="10">
        <f t="shared" si="20"/>
        <v>4.022519444444445</v>
      </c>
      <c r="E232" s="9">
        <f t="shared" si="21"/>
        <v>-21.963069444444443</v>
      </c>
      <c r="F232" s="8">
        <f t="shared" si="22"/>
        <v>5.809927</v>
      </c>
      <c r="G232" s="11">
        <f t="shared" si="23"/>
        <v>-2</v>
      </c>
    </row>
    <row r="233" spans="1:7" ht="15">
      <c r="A233" s="1" t="s">
        <v>97</v>
      </c>
      <c r="B233" s="2">
        <f t="shared" si="18"/>
        <v>39783</v>
      </c>
      <c r="C233" s="2">
        <f t="shared" si="19"/>
        <v>0.775</v>
      </c>
      <c r="D233" s="10">
        <f t="shared" si="20"/>
        <v>4.0392222222222225</v>
      </c>
      <c r="E233" s="9">
        <f t="shared" si="21"/>
        <v>-21.963047222222222</v>
      </c>
      <c r="F233" s="8">
        <f t="shared" si="22"/>
        <v>5.809934</v>
      </c>
      <c r="G233" s="11">
        <f t="shared" si="23"/>
        <v>-2</v>
      </c>
    </row>
    <row r="234" spans="1:7" ht="15">
      <c r="A234" s="1" t="s">
        <v>98</v>
      </c>
      <c r="B234" s="2">
        <f t="shared" si="18"/>
        <v>39783</v>
      </c>
      <c r="C234" s="2">
        <f t="shared" si="19"/>
        <v>0.7756944444444445</v>
      </c>
      <c r="D234" s="10">
        <f t="shared" si="20"/>
        <v>4.055925</v>
      </c>
      <c r="E234" s="9">
        <f t="shared" si="21"/>
        <v>-21.963025</v>
      </c>
      <c r="F234" s="8">
        <f t="shared" si="22"/>
        <v>5.809942</v>
      </c>
      <c r="G234" s="11">
        <f t="shared" si="23"/>
        <v>-2</v>
      </c>
    </row>
    <row r="235" spans="1:7" ht="15">
      <c r="A235" s="1" t="s">
        <v>99</v>
      </c>
      <c r="B235" s="2">
        <f t="shared" si="18"/>
        <v>39783</v>
      </c>
      <c r="C235" s="2">
        <f t="shared" si="19"/>
        <v>0.7763888888888889</v>
      </c>
      <c r="D235" s="10">
        <f t="shared" si="20"/>
        <v>4.072627777777778</v>
      </c>
      <c r="E235" s="9">
        <f t="shared" si="21"/>
        <v>-21.963002777777778</v>
      </c>
      <c r="F235" s="8">
        <f t="shared" si="22"/>
        <v>5.809949</v>
      </c>
      <c r="G235" s="11">
        <f t="shared" si="23"/>
        <v>-2</v>
      </c>
    </row>
    <row r="236" spans="1:7" ht="15">
      <c r="A236" s="1" t="s">
        <v>100</v>
      </c>
      <c r="B236" s="2">
        <f t="shared" si="18"/>
        <v>39783</v>
      </c>
      <c r="C236" s="2">
        <f t="shared" si="19"/>
        <v>0.7770833333333332</v>
      </c>
      <c r="D236" s="10">
        <f t="shared" si="20"/>
        <v>4.089327777777777</v>
      </c>
      <c r="E236" s="9">
        <f t="shared" si="21"/>
        <v>-21.962977777777777</v>
      </c>
      <c r="F236" s="8">
        <f t="shared" si="22"/>
        <v>5.809956</v>
      </c>
      <c r="G236" s="11">
        <f t="shared" si="23"/>
        <v>-2</v>
      </c>
    </row>
    <row r="237" spans="1:7" ht="15">
      <c r="A237" s="1" t="s">
        <v>101</v>
      </c>
      <c r="B237" s="2">
        <f t="shared" si="18"/>
        <v>39783</v>
      </c>
      <c r="C237" s="2">
        <f t="shared" si="19"/>
        <v>0.7777777777777778</v>
      </c>
      <c r="D237" s="10">
        <f t="shared" si="20"/>
        <v>4.106030555555555</v>
      </c>
      <c r="E237" s="9">
        <f t="shared" si="21"/>
        <v>-21.962955555555556</v>
      </c>
      <c r="F237" s="8">
        <f t="shared" si="22"/>
        <v>5.809963</v>
      </c>
      <c r="G237" s="11">
        <f t="shared" si="23"/>
        <v>-2</v>
      </c>
    </row>
    <row r="238" spans="1:7" ht="15">
      <c r="A238" s="1" t="s">
        <v>102</v>
      </c>
      <c r="B238" s="2">
        <f t="shared" si="18"/>
        <v>39783</v>
      </c>
      <c r="C238" s="2">
        <f t="shared" si="19"/>
        <v>0.7784722222222222</v>
      </c>
      <c r="D238" s="10">
        <f t="shared" si="20"/>
        <v>4.122733333333333</v>
      </c>
      <c r="E238" s="9">
        <f t="shared" si="21"/>
        <v>-21.962933333333332</v>
      </c>
      <c r="F238" s="8">
        <f t="shared" si="22"/>
        <v>5.809971</v>
      </c>
      <c r="G238" s="11">
        <f t="shared" si="23"/>
        <v>-2</v>
      </c>
    </row>
    <row r="239" spans="1:7" ht="15">
      <c r="A239" s="1" t="s">
        <v>103</v>
      </c>
      <c r="B239" s="2">
        <f t="shared" si="18"/>
        <v>39783</v>
      </c>
      <c r="C239" s="2">
        <f t="shared" si="19"/>
        <v>0.7791666666666667</v>
      </c>
      <c r="D239" s="10">
        <f t="shared" si="20"/>
        <v>4.139436111111111</v>
      </c>
      <c r="E239" s="9">
        <f t="shared" si="21"/>
        <v>-21.96291111111111</v>
      </c>
      <c r="F239" s="8">
        <f t="shared" si="22"/>
        <v>5.809978</v>
      </c>
      <c r="G239" s="11">
        <f t="shared" si="23"/>
        <v>-2</v>
      </c>
    </row>
    <row r="240" spans="1:7" ht="15">
      <c r="A240" s="1" t="s">
        <v>104</v>
      </c>
      <c r="B240" s="2">
        <f t="shared" si="18"/>
        <v>39783</v>
      </c>
      <c r="C240" s="2">
        <f t="shared" si="19"/>
        <v>0.779861111111111</v>
      </c>
      <c r="D240" s="10">
        <f t="shared" si="20"/>
        <v>4.156138888888889</v>
      </c>
      <c r="E240" s="9">
        <f t="shared" si="21"/>
        <v>-21.962888888888887</v>
      </c>
      <c r="F240" s="8">
        <f t="shared" si="22"/>
        <v>5.809985</v>
      </c>
      <c r="G240" s="11">
        <f t="shared" si="23"/>
        <v>-2</v>
      </c>
    </row>
    <row r="241" spans="1:7" ht="15">
      <c r="A241" s="1" t="s">
        <v>105</v>
      </c>
      <c r="B241" s="2">
        <f t="shared" si="18"/>
        <v>39783</v>
      </c>
      <c r="C241" s="2">
        <f t="shared" si="19"/>
        <v>0.7805555555555556</v>
      </c>
      <c r="D241" s="10">
        <f t="shared" si="20"/>
        <v>4.172841666666667</v>
      </c>
      <c r="E241" s="9">
        <f t="shared" si="21"/>
        <v>-21.962866666666667</v>
      </c>
      <c r="F241" s="8">
        <f t="shared" si="22"/>
        <v>5.809992</v>
      </c>
      <c r="G241" s="11">
        <f t="shared" si="23"/>
        <v>-2</v>
      </c>
    </row>
    <row r="242" spans="1:7" ht="15">
      <c r="A242" s="1" t="s">
        <v>106</v>
      </c>
      <c r="B242" s="2">
        <f t="shared" si="18"/>
        <v>39783</v>
      </c>
      <c r="C242" s="2">
        <f t="shared" si="19"/>
        <v>0.78125</v>
      </c>
      <c r="D242" s="10">
        <f t="shared" si="20"/>
        <v>4.1895444444444445</v>
      </c>
      <c r="E242" s="9">
        <f t="shared" si="21"/>
        <v>-21.962841666666666</v>
      </c>
      <c r="F242" s="8">
        <f t="shared" si="22"/>
        <v>5.81</v>
      </c>
      <c r="G242" s="11">
        <f t="shared" si="23"/>
        <v>-2</v>
      </c>
    </row>
    <row r="243" spans="1:7" ht="15">
      <c r="A243" s="1" t="s">
        <v>107</v>
      </c>
      <c r="B243" s="2">
        <f t="shared" si="18"/>
        <v>39783</v>
      </c>
      <c r="C243" s="2">
        <f t="shared" si="19"/>
        <v>0.7819444444444444</v>
      </c>
      <c r="D243" s="10">
        <f t="shared" si="20"/>
        <v>4.206244444444445</v>
      </c>
      <c r="E243" s="9">
        <f t="shared" si="21"/>
        <v>-21.962819444444445</v>
      </c>
      <c r="F243" s="8">
        <f t="shared" si="22"/>
        <v>5.810007</v>
      </c>
      <c r="G243" s="11">
        <f t="shared" si="23"/>
        <v>-2</v>
      </c>
    </row>
    <row r="244" spans="1:7" ht="15">
      <c r="A244" s="1" t="s">
        <v>108</v>
      </c>
      <c r="B244" s="2">
        <f t="shared" si="18"/>
        <v>39783</v>
      </c>
      <c r="C244" s="2">
        <f t="shared" si="19"/>
        <v>0.782638888888889</v>
      </c>
      <c r="D244" s="10">
        <f t="shared" si="20"/>
        <v>4.222947222222222</v>
      </c>
      <c r="E244" s="9">
        <f t="shared" si="21"/>
        <v>-21.96279722222222</v>
      </c>
      <c r="F244" s="8">
        <f t="shared" si="22"/>
        <v>5.810014</v>
      </c>
      <c r="G244" s="11">
        <f t="shared" si="23"/>
        <v>-2</v>
      </c>
    </row>
    <row r="245" spans="1:7" ht="15">
      <c r="A245" s="1" t="s">
        <v>109</v>
      </c>
      <c r="B245" s="2">
        <f t="shared" si="18"/>
        <v>39783</v>
      </c>
      <c r="C245" s="2">
        <f t="shared" si="19"/>
        <v>0.7833333333333333</v>
      </c>
      <c r="D245" s="10">
        <f t="shared" si="20"/>
        <v>4.23965</v>
      </c>
      <c r="E245" s="9">
        <f t="shared" si="21"/>
        <v>-21.962775</v>
      </c>
      <c r="F245" s="8">
        <f t="shared" si="22"/>
        <v>5.810022</v>
      </c>
      <c r="G245" s="11">
        <f t="shared" si="23"/>
        <v>-2</v>
      </c>
    </row>
    <row r="246" spans="1:7" ht="15">
      <c r="A246" s="1" t="s">
        <v>110</v>
      </c>
      <c r="B246" s="2">
        <f t="shared" si="18"/>
        <v>39783</v>
      </c>
      <c r="C246" s="2">
        <f t="shared" si="19"/>
        <v>0.7840277777777778</v>
      </c>
      <c r="D246" s="10">
        <f t="shared" si="20"/>
        <v>4.256352777777778</v>
      </c>
      <c r="E246" s="9">
        <f t="shared" si="21"/>
        <v>-21.962752777777776</v>
      </c>
      <c r="F246" s="8">
        <f t="shared" si="22"/>
        <v>5.810029</v>
      </c>
      <c r="G246" s="11">
        <f t="shared" si="23"/>
        <v>-2</v>
      </c>
    </row>
    <row r="247" spans="1:7" ht="15">
      <c r="A247" s="1" t="s">
        <v>111</v>
      </c>
      <c r="B247" s="2">
        <f t="shared" si="18"/>
        <v>39783</v>
      </c>
      <c r="C247" s="2">
        <f t="shared" si="19"/>
        <v>0.7847222222222222</v>
      </c>
      <c r="D247" s="10">
        <f t="shared" si="20"/>
        <v>4.273055555555556</v>
      </c>
      <c r="E247" s="9">
        <f t="shared" si="21"/>
        <v>-21.962730555555556</v>
      </c>
      <c r="F247" s="8">
        <f t="shared" si="22"/>
        <v>5.810036</v>
      </c>
      <c r="G247" s="11">
        <f t="shared" si="23"/>
        <v>-2</v>
      </c>
    </row>
    <row r="248" spans="1:7" ht="15">
      <c r="A248" s="1" t="s">
        <v>112</v>
      </c>
      <c r="B248" s="2">
        <f t="shared" si="18"/>
        <v>39783</v>
      </c>
      <c r="C248" s="2">
        <f t="shared" si="19"/>
        <v>0.7854166666666668</v>
      </c>
      <c r="D248" s="10">
        <f t="shared" si="20"/>
        <v>4.289758333333333</v>
      </c>
      <c r="E248" s="9">
        <f t="shared" si="21"/>
        <v>-21.96270833333333</v>
      </c>
      <c r="F248" s="8">
        <f t="shared" si="22"/>
        <v>5.810043</v>
      </c>
      <c r="G248" s="11">
        <f t="shared" si="23"/>
        <v>-2</v>
      </c>
    </row>
    <row r="249" spans="1:7" ht="15">
      <c r="A249" s="1" t="s">
        <v>113</v>
      </c>
      <c r="B249" s="2">
        <f t="shared" si="18"/>
        <v>39783</v>
      </c>
      <c r="C249" s="2">
        <f t="shared" si="19"/>
        <v>0.7861111111111111</v>
      </c>
      <c r="D249" s="10">
        <f t="shared" si="20"/>
        <v>4.306461111111111</v>
      </c>
      <c r="E249" s="9">
        <f t="shared" si="21"/>
        <v>-21.96268333333333</v>
      </c>
      <c r="F249" s="8">
        <f t="shared" si="22"/>
        <v>5.810051</v>
      </c>
      <c r="G249" s="11">
        <f t="shared" si="23"/>
        <v>-2</v>
      </c>
    </row>
    <row r="250" spans="1:7" ht="15">
      <c r="A250" s="1" t="s">
        <v>114</v>
      </c>
      <c r="B250" s="2">
        <f t="shared" si="18"/>
        <v>39783</v>
      </c>
      <c r="C250" s="2">
        <f t="shared" si="19"/>
        <v>0.7868055555555555</v>
      </c>
      <c r="D250" s="10">
        <f t="shared" si="20"/>
        <v>4.323161111111111</v>
      </c>
      <c r="E250" s="9">
        <f t="shared" si="21"/>
        <v>-21.96266111111111</v>
      </c>
      <c r="F250" s="8">
        <f t="shared" si="22"/>
        <v>5.810058</v>
      </c>
      <c r="G250" s="11">
        <f t="shared" si="23"/>
        <v>-2</v>
      </c>
    </row>
    <row r="251" spans="1:7" ht="15">
      <c r="A251" s="1" t="s">
        <v>115</v>
      </c>
      <c r="B251" s="2">
        <f t="shared" si="18"/>
        <v>39783</v>
      </c>
      <c r="C251" s="2">
        <f t="shared" si="19"/>
        <v>0.7875</v>
      </c>
      <c r="D251" s="10">
        <f t="shared" si="20"/>
        <v>4.339863888888889</v>
      </c>
      <c r="E251" s="9">
        <f t="shared" si="21"/>
        <v>-21.96263888888889</v>
      </c>
      <c r="F251" s="8">
        <f t="shared" si="22"/>
        <v>5.810065</v>
      </c>
      <c r="G251" s="11">
        <f t="shared" si="23"/>
        <v>-2</v>
      </c>
    </row>
    <row r="252" spans="1:7" ht="15">
      <c r="A252" s="1" t="s">
        <v>116</v>
      </c>
      <c r="B252" s="2">
        <f t="shared" si="18"/>
        <v>39783</v>
      </c>
      <c r="C252" s="2">
        <f t="shared" si="19"/>
        <v>0.7881944444444445</v>
      </c>
      <c r="D252" s="10">
        <f t="shared" si="20"/>
        <v>4.356566666666667</v>
      </c>
      <c r="E252" s="9">
        <f t="shared" si="21"/>
        <v>-21.962616666666666</v>
      </c>
      <c r="F252" s="8">
        <f t="shared" si="22"/>
        <v>5.810072</v>
      </c>
      <c r="G252" s="11">
        <f t="shared" si="23"/>
        <v>-2</v>
      </c>
    </row>
    <row r="253" spans="1:7" ht="15">
      <c r="A253" s="1" t="s">
        <v>117</v>
      </c>
      <c r="B253" s="2">
        <f t="shared" si="18"/>
        <v>39783</v>
      </c>
      <c r="C253" s="2">
        <f t="shared" si="19"/>
        <v>0.7888888888888889</v>
      </c>
      <c r="D253" s="10">
        <f t="shared" si="20"/>
        <v>4.373269444444444</v>
      </c>
      <c r="E253" s="9">
        <f t="shared" si="21"/>
        <v>-21.962594444444445</v>
      </c>
      <c r="F253" s="8">
        <f t="shared" si="22"/>
        <v>5.81008</v>
      </c>
      <c r="G253" s="11">
        <f t="shared" si="23"/>
        <v>-2</v>
      </c>
    </row>
    <row r="254" spans="1:7" ht="15">
      <c r="A254" s="1" t="s">
        <v>118</v>
      </c>
      <c r="B254" s="2">
        <f t="shared" si="18"/>
        <v>39783</v>
      </c>
      <c r="C254" s="2">
        <f t="shared" si="19"/>
        <v>0.7895833333333333</v>
      </c>
      <c r="D254" s="10">
        <f t="shared" si="20"/>
        <v>4.389972222222223</v>
      </c>
      <c r="E254" s="9">
        <f t="shared" si="21"/>
        <v>-21.962569444444444</v>
      </c>
      <c r="F254" s="8">
        <f t="shared" si="22"/>
        <v>5.810087</v>
      </c>
      <c r="G254" s="11">
        <f t="shared" si="23"/>
        <v>-2</v>
      </c>
    </row>
    <row r="255" spans="1:7" ht="15">
      <c r="A255" s="1" t="s">
        <v>119</v>
      </c>
      <c r="B255" s="2">
        <f t="shared" si="18"/>
        <v>39783</v>
      </c>
      <c r="C255" s="2">
        <f t="shared" si="19"/>
        <v>0.7902777777777777</v>
      </c>
      <c r="D255" s="10">
        <f t="shared" si="20"/>
        <v>4.406675000000001</v>
      </c>
      <c r="E255" s="9">
        <f t="shared" si="21"/>
        <v>-21.96254722222222</v>
      </c>
      <c r="F255" s="8">
        <f t="shared" si="22"/>
        <v>5.810094</v>
      </c>
      <c r="G255" s="11">
        <f t="shared" si="23"/>
        <v>-2</v>
      </c>
    </row>
    <row r="256" spans="1:7" ht="15">
      <c r="A256" s="1" t="s">
        <v>120</v>
      </c>
      <c r="B256" s="2">
        <f t="shared" si="18"/>
        <v>39783</v>
      </c>
      <c r="C256" s="2">
        <f t="shared" si="19"/>
        <v>0.7909722222222223</v>
      </c>
      <c r="D256" s="10">
        <f t="shared" si="20"/>
        <v>4.423377777777778</v>
      </c>
      <c r="E256" s="9">
        <f t="shared" si="21"/>
        <v>-21.962525</v>
      </c>
      <c r="F256" s="8">
        <f t="shared" si="22"/>
        <v>5.810101</v>
      </c>
      <c r="G256" s="11">
        <f t="shared" si="23"/>
        <v>-2</v>
      </c>
    </row>
    <row r="257" spans="1:7" ht="15">
      <c r="A257" s="1" t="s">
        <v>121</v>
      </c>
      <c r="B257" s="2">
        <f t="shared" si="18"/>
        <v>39783</v>
      </c>
      <c r="C257" s="2">
        <f t="shared" si="19"/>
        <v>0.7916666666666666</v>
      </c>
      <c r="D257" s="10">
        <f t="shared" si="20"/>
        <v>4.440077777777778</v>
      </c>
      <c r="E257" s="9">
        <f t="shared" si="21"/>
        <v>-21.96250277777778</v>
      </c>
      <c r="F257" s="8">
        <f t="shared" si="22"/>
        <v>5.810109</v>
      </c>
      <c r="G257" s="11">
        <f t="shared" si="23"/>
        <v>-2</v>
      </c>
    </row>
    <row r="258" spans="1:7" ht="15">
      <c r="A258" s="1" t="s">
        <v>122</v>
      </c>
      <c r="B258" s="2">
        <f t="shared" si="18"/>
        <v>39783</v>
      </c>
      <c r="C258" s="2">
        <f t="shared" si="19"/>
        <v>0.7923611111111111</v>
      </c>
      <c r="D258" s="10">
        <f t="shared" si="20"/>
        <v>4.4567805555555555</v>
      </c>
      <c r="E258" s="9">
        <f t="shared" si="21"/>
        <v>-21.962480555555555</v>
      </c>
      <c r="F258" s="8">
        <f t="shared" si="22"/>
        <v>5.810116</v>
      </c>
      <c r="G258" s="11">
        <f t="shared" si="23"/>
        <v>-2</v>
      </c>
    </row>
    <row r="259" spans="1:7" ht="15">
      <c r="A259" s="1" t="s">
        <v>123</v>
      </c>
      <c r="B259" s="2">
        <f t="shared" si="18"/>
        <v>39783</v>
      </c>
      <c r="C259" s="2">
        <f t="shared" si="19"/>
        <v>0.7930555555555556</v>
      </c>
      <c r="D259" s="10">
        <f t="shared" si="20"/>
        <v>4.473483333333333</v>
      </c>
      <c r="E259" s="9">
        <f t="shared" si="21"/>
        <v>-21.962458333333334</v>
      </c>
      <c r="F259" s="8">
        <f t="shared" si="22"/>
        <v>5.810123</v>
      </c>
      <c r="G259" s="11">
        <f t="shared" si="23"/>
        <v>-2</v>
      </c>
    </row>
    <row r="260" spans="1:7" ht="15">
      <c r="A260" s="1" t="s">
        <v>124</v>
      </c>
      <c r="B260" s="2">
        <f t="shared" si="18"/>
        <v>39783</v>
      </c>
      <c r="C260" s="2">
        <f t="shared" si="19"/>
        <v>0.7937500000000001</v>
      </c>
      <c r="D260" s="10">
        <f t="shared" si="20"/>
        <v>4.490186111111111</v>
      </c>
      <c r="E260" s="9">
        <f t="shared" si="21"/>
        <v>-21.962433333333333</v>
      </c>
      <c r="F260" s="8">
        <f t="shared" si="22"/>
        <v>5.81013</v>
      </c>
      <c r="G260" s="11">
        <f t="shared" si="23"/>
        <v>-2</v>
      </c>
    </row>
    <row r="261" spans="1:7" ht="15">
      <c r="A261" s="1" t="s">
        <v>125</v>
      </c>
      <c r="B261" s="2">
        <f t="shared" si="18"/>
        <v>39783</v>
      </c>
      <c r="C261" s="2">
        <f t="shared" si="19"/>
        <v>0.7944444444444444</v>
      </c>
      <c r="D261" s="10">
        <f t="shared" si="20"/>
        <v>4.506888888888889</v>
      </c>
      <c r="E261" s="9">
        <f t="shared" si="21"/>
        <v>-21.96241111111111</v>
      </c>
      <c r="F261" s="8">
        <f t="shared" si="22"/>
        <v>5.810138</v>
      </c>
      <c r="G261" s="11">
        <f t="shared" si="23"/>
        <v>-2</v>
      </c>
    </row>
    <row r="262" spans="1:7" ht="15">
      <c r="A262" s="1" t="s">
        <v>126</v>
      </c>
      <c r="B262" s="2">
        <f t="shared" si="18"/>
        <v>39783</v>
      </c>
      <c r="C262" s="2">
        <f t="shared" si="19"/>
        <v>0.7951388888888888</v>
      </c>
      <c r="D262" s="10">
        <f t="shared" si="20"/>
        <v>4.5235916666666665</v>
      </c>
      <c r="E262" s="9">
        <f t="shared" si="21"/>
        <v>-21.96238888888889</v>
      </c>
      <c r="F262" s="8">
        <f t="shared" si="22"/>
        <v>5.810145</v>
      </c>
      <c r="G262" s="11">
        <f t="shared" si="23"/>
        <v>-2</v>
      </c>
    </row>
    <row r="263" spans="1:7" ht="15">
      <c r="A263" s="1" t="s">
        <v>127</v>
      </c>
      <c r="B263" s="2">
        <f t="shared" si="18"/>
        <v>39783</v>
      </c>
      <c r="C263" s="2">
        <f t="shared" si="19"/>
        <v>0.7958333333333334</v>
      </c>
      <c r="D263" s="10">
        <f t="shared" si="20"/>
        <v>4.540294444444444</v>
      </c>
      <c r="E263" s="9">
        <f t="shared" si="21"/>
        <v>-21.962366666666664</v>
      </c>
      <c r="F263" s="8">
        <f t="shared" si="22"/>
        <v>5.810152</v>
      </c>
      <c r="G263" s="11">
        <f t="shared" si="23"/>
        <v>-2</v>
      </c>
    </row>
    <row r="264" spans="1:7" ht="15">
      <c r="A264" s="1" t="s">
        <v>128</v>
      </c>
      <c r="B264" s="2">
        <f t="shared" si="18"/>
        <v>39783</v>
      </c>
      <c r="C264" s="2">
        <f t="shared" si="19"/>
        <v>0.7965277777777778</v>
      </c>
      <c r="D264" s="10">
        <f t="shared" si="20"/>
        <v>4.556994444444444</v>
      </c>
      <c r="E264" s="9">
        <f t="shared" si="21"/>
        <v>-21.962344444444444</v>
      </c>
      <c r="F264" s="8">
        <f t="shared" si="22"/>
        <v>5.810159</v>
      </c>
      <c r="G264" s="11">
        <f t="shared" si="23"/>
        <v>-2</v>
      </c>
    </row>
    <row r="265" spans="1:7" ht="15">
      <c r="A265" s="1" t="s">
        <v>839</v>
      </c>
      <c r="B265" s="2">
        <f t="shared" si="18"/>
        <v>39783</v>
      </c>
      <c r="C265" s="2">
        <f t="shared" si="19"/>
        <v>0.7972222222222222</v>
      </c>
      <c r="D265" s="10">
        <f t="shared" si="20"/>
        <v>4.573697222222222</v>
      </c>
      <c r="E265" s="9">
        <f t="shared" si="21"/>
        <v>-21.962322222222223</v>
      </c>
      <c r="F265" s="8">
        <f t="shared" si="22"/>
        <v>5.810167</v>
      </c>
      <c r="G265" s="11">
        <f t="shared" si="23"/>
        <v>-2</v>
      </c>
    </row>
    <row r="266" spans="1:7" ht="15">
      <c r="A266" s="1" t="s">
        <v>840</v>
      </c>
      <c r="B266" s="2">
        <f t="shared" si="18"/>
        <v>39783</v>
      </c>
      <c r="C266" s="2">
        <f t="shared" si="19"/>
        <v>0.7979166666666666</v>
      </c>
      <c r="D266" s="10">
        <f t="shared" si="20"/>
        <v>4.5904</v>
      </c>
      <c r="E266" s="9">
        <f t="shared" si="21"/>
        <v>-21.962297222222222</v>
      </c>
      <c r="F266" s="8">
        <f t="shared" si="22"/>
        <v>5.810174</v>
      </c>
      <c r="G266" s="11">
        <f t="shared" si="23"/>
        <v>-2</v>
      </c>
    </row>
    <row r="267" spans="1:7" ht="15">
      <c r="A267" s="1" t="s">
        <v>841</v>
      </c>
      <c r="B267" s="2">
        <f t="shared" si="18"/>
        <v>39783</v>
      </c>
      <c r="C267" s="2">
        <f t="shared" si="19"/>
        <v>0.7986111111111112</v>
      </c>
      <c r="D267">
        <f t="shared" si="20"/>
        <v>4.6071027777777775</v>
      </c>
      <c r="E267">
        <f t="shared" si="21"/>
        <v>-21.962274999999998</v>
      </c>
      <c r="F267">
        <f t="shared" si="22"/>
        <v>5.810181</v>
      </c>
      <c r="G267" s="11">
        <f t="shared" si="23"/>
        <v>-2</v>
      </c>
    </row>
    <row r="268" spans="1:7" ht="15">
      <c r="A268" s="1" t="s">
        <v>842</v>
      </c>
      <c r="B268" s="2">
        <f t="shared" si="18"/>
        <v>39783</v>
      </c>
      <c r="C268" s="2">
        <f t="shared" si="19"/>
        <v>0.7993055555555556</v>
      </c>
      <c r="D268">
        <f t="shared" si="20"/>
        <v>4.623805555555556</v>
      </c>
      <c r="E268">
        <f t="shared" si="21"/>
        <v>-21.962252777777778</v>
      </c>
      <c r="F268">
        <f t="shared" si="22"/>
        <v>5.810188</v>
      </c>
      <c r="G268" s="11">
        <f t="shared" si="23"/>
        <v>-2</v>
      </c>
    </row>
    <row r="269" spans="1:7" ht="15">
      <c r="A269" s="1" t="s">
        <v>843</v>
      </c>
      <c r="B269" s="2">
        <f t="shared" si="18"/>
        <v>39783</v>
      </c>
      <c r="C269" s="2">
        <f t="shared" si="19"/>
        <v>0.7999999999999999</v>
      </c>
      <c r="D269">
        <f t="shared" si="20"/>
        <v>4.640508333333333</v>
      </c>
      <c r="E269">
        <f t="shared" si="21"/>
        <v>-21.962230555555553</v>
      </c>
      <c r="F269">
        <f t="shared" si="22"/>
        <v>5.810196</v>
      </c>
      <c r="G269" s="11">
        <f t="shared" si="23"/>
        <v>-2</v>
      </c>
    </row>
    <row r="270" spans="1:7" ht="15">
      <c r="A270" s="1" t="s">
        <v>844</v>
      </c>
      <c r="B270" s="2">
        <f t="shared" si="18"/>
        <v>39783</v>
      </c>
      <c r="C270" s="2">
        <f t="shared" si="19"/>
        <v>0.8006944444444444</v>
      </c>
      <c r="D270">
        <f t="shared" si="20"/>
        <v>4.657211111111112</v>
      </c>
      <c r="E270">
        <f t="shared" si="21"/>
        <v>-21.962208333333333</v>
      </c>
      <c r="F270">
        <f t="shared" si="22"/>
        <v>5.810203</v>
      </c>
      <c r="G270" s="11">
        <f t="shared" si="23"/>
        <v>-2</v>
      </c>
    </row>
    <row r="271" spans="1:7" ht="15">
      <c r="A271" s="1" t="s">
        <v>845</v>
      </c>
      <c r="B271" s="2">
        <f t="shared" si="18"/>
        <v>39783</v>
      </c>
      <c r="C271" s="2">
        <f t="shared" si="19"/>
        <v>0.8013888888888889</v>
      </c>
      <c r="D271">
        <f t="shared" si="20"/>
        <v>4.673911111111112</v>
      </c>
      <c r="E271">
        <f t="shared" si="21"/>
        <v>-21.96218611111111</v>
      </c>
      <c r="F271">
        <f t="shared" si="22"/>
        <v>5.81021</v>
      </c>
      <c r="G271" s="11">
        <f t="shared" si="23"/>
        <v>-2</v>
      </c>
    </row>
    <row r="272" spans="1:7" ht="15">
      <c r="A272" s="1" t="s">
        <v>846</v>
      </c>
      <c r="B272" s="2">
        <f t="shared" si="18"/>
        <v>39783</v>
      </c>
      <c r="C272" s="2">
        <f t="shared" si="19"/>
        <v>0.8020833333333334</v>
      </c>
      <c r="D272">
        <f t="shared" si="20"/>
        <v>4.6906138888888895</v>
      </c>
      <c r="E272">
        <f t="shared" si="21"/>
        <v>-21.96216111111111</v>
      </c>
      <c r="F272">
        <f t="shared" si="22"/>
        <v>5.810218</v>
      </c>
      <c r="G272" s="11">
        <f t="shared" si="23"/>
        <v>-2</v>
      </c>
    </row>
    <row r="273" spans="1:7" ht="15">
      <c r="A273" s="1" t="s">
        <v>847</v>
      </c>
      <c r="B273" s="2">
        <f t="shared" si="18"/>
        <v>39783</v>
      </c>
      <c r="C273" s="2">
        <f t="shared" si="19"/>
        <v>0.8027777777777777</v>
      </c>
      <c r="D273">
        <f t="shared" si="20"/>
        <v>4.707316666666667</v>
      </c>
      <c r="E273">
        <f t="shared" si="21"/>
        <v>-21.962138888888887</v>
      </c>
      <c r="F273">
        <f t="shared" si="22"/>
        <v>5.810225</v>
      </c>
      <c r="G273" s="11">
        <f t="shared" si="23"/>
        <v>-2</v>
      </c>
    </row>
    <row r="274" spans="1:7" ht="15">
      <c r="A274" s="1" t="s">
        <v>848</v>
      </c>
      <c r="B274" s="2">
        <f aca="true" t="shared" si="24" ref="B274:B317">DATE(FIXED(MID(A274,9,4)),FIXED(MID(A274,4,3)),FIXED(MID(A274,1,3)))</f>
        <v>39783</v>
      </c>
      <c r="C274" s="2">
        <f aca="true" t="shared" si="25" ref="C274:C317">(VALUE(MID(A274,14,2))+VALUE(MID(A274,17,2))/60+VALUE(MID(A274,20,5))/3660)/24</f>
        <v>0.8034722222222223</v>
      </c>
      <c r="D274">
        <f aca="true" t="shared" si="26" ref="D274:D317">VALUE(MID(A274,27,2))+VALUE(MID(A274,30,2))/60+VALUE(MID(A274,33,5))/3600</f>
        <v>4.724019444444445</v>
      </c>
      <c r="E274">
        <f aca="true" t="shared" si="27" ref="E274:E317">(VALUE(MID(A274,40,3))+VALUE(MID(A274,43,2))/60+VALUE(MID(A274,46,7))/3600)*(IF(MID(A274,39,1)="-",-1,1))</f>
        <v>-21.962116666666667</v>
      </c>
      <c r="F274">
        <f aca="true" t="shared" si="28" ref="F274:F317">VALUE(MID(A274,53,9))</f>
        <v>5.810232</v>
      </c>
      <c r="G274" s="11">
        <f aca="true" t="shared" si="29" ref="G274:G317">VALUE(MID(A274,65,5))</f>
        <v>-2</v>
      </c>
    </row>
    <row r="275" spans="1:7" ht="15">
      <c r="A275" s="1" t="s">
        <v>849</v>
      </c>
      <c r="B275" s="2">
        <f t="shared" si="24"/>
        <v>39783</v>
      </c>
      <c r="C275" s="2">
        <f t="shared" si="25"/>
        <v>0.8041666666666667</v>
      </c>
      <c r="D275">
        <f t="shared" si="26"/>
        <v>4.740722222222223</v>
      </c>
      <c r="E275">
        <f t="shared" si="27"/>
        <v>-21.962094444444443</v>
      </c>
      <c r="F275">
        <f t="shared" si="28"/>
        <v>5.810239</v>
      </c>
      <c r="G275" s="11">
        <f t="shared" si="29"/>
        <v>-2</v>
      </c>
    </row>
    <row r="276" spans="1:7" ht="15">
      <c r="A276" s="1" t="s">
        <v>850</v>
      </c>
      <c r="B276" s="2">
        <f t="shared" si="24"/>
        <v>39783</v>
      </c>
      <c r="C276" s="2">
        <f t="shared" si="25"/>
        <v>0.8048611111111111</v>
      </c>
      <c r="D276">
        <f t="shared" si="26"/>
        <v>4.757425</v>
      </c>
      <c r="E276">
        <f t="shared" si="27"/>
        <v>-21.962072222222222</v>
      </c>
      <c r="F276">
        <f t="shared" si="28"/>
        <v>5.810247</v>
      </c>
      <c r="G276" s="11">
        <f t="shared" si="29"/>
        <v>-2</v>
      </c>
    </row>
    <row r="277" spans="1:7" ht="15">
      <c r="A277" s="1" t="s">
        <v>851</v>
      </c>
      <c r="B277" s="2">
        <f t="shared" si="24"/>
        <v>39783</v>
      </c>
      <c r="C277" s="2">
        <f t="shared" si="25"/>
        <v>0.8055555555555555</v>
      </c>
      <c r="D277">
        <f t="shared" si="26"/>
        <v>4.774125</v>
      </c>
      <c r="E277">
        <f t="shared" si="27"/>
        <v>-21.96204722222222</v>
      </c>
      <c r="F277">
        <f t="shared" si="28"/>
        <v>5.810254</v>
      </c>
      <c r="G277" s="11">
        <f t="shared" si="29"/>
        <v>-2</v>
      </c>
    </row>
    <row r="278" spans="1:7" ht="15">
      <c r="A278" s="1" t="s">
        <v>852</v>
      </c>
      <c r="B278" s="2">
        <f t="shared" si="24"/>
        <v>39783</v>
      </c>
      <c r="C278" s="2">
        <f t="shared" si="25"/>
        <v>0.80625</v>
      </c>
      <c r="D278">
        <f t="shared" si="26"/>
        <v>4.7908277777777775</v>
      </c>
      <c r="E278">
        <f t="shared" si="27"/>
        <v>-21.962025</v>
      </c>
      <c r="F278">
        <f t="shared" si="28"/>
        <v>5.810261</v>
      </c>
      <c r="G278" s="11">
        <f t="shared" si="29"/>
        <v>-2</v>
      </c>
    </row>
    <row r="279" spans="1:7" ht="15">
      <c r="A279" s="1" t="s">
        <v>853</v>
      </c>
      <c r="B279" s="2">
        <f t="shared" si="24"/>
        <v>39783</v>
      </c>
      <c r="C279" s="2">
        <f t="shared" si="25"/>
        <v>0.8069444444444445</v>
      </c>
      <c r="D279">
        <f t="shared" si="26"/>
        <v>4.807530555555555</v>
      </c>
      <c r="E279">
        <f t="shared" si="27"/>
        <v>-21.962002777777776</v>
      </c>
      <c r="F279">
        <f t="shared" si="28"/>
        <v>5.810268</v>
      </c>
      <c r="G279" s="11">
        <f t="shared" si="29"/>
        <v>-2</v>
      </c>
    </row>
    <row r="280" spans="1:7" ht="15">
      <c r="A280" s="1" t="s">
        <v>854</v>
      </c>
      <c r="B280" s="2">
        <f t="shared" si="24"/>
        <v>39783</v>
      </c>
      <c r="C280" s="2">
        <f t="shared" si="25"/>
        <v>0.8076388888888889</v>
      </c>
      <c r="D280">
        <f t="shared" si="26"/>
        <v>4.824233333333333</v>
      </c>
      <c r="E280">
        <f t="shared" si="27"/>
        <v>-21.961980555555556</v>
      </c>
      <c r="F280">
        <f t="shared" si="28"/>
        <v>5.810276</v>
      </c>
      <c r="G280" s="11">
        <f t="shared" si="29"/>
        <v>-2</v>
      </c>
    </row>
    <row r="281" spans="1:7" ht="15">
      <c r="A281" s="1" t="s">
        <v>855</v>
      </c>
      <c r="B281" s="2">
        <f t="shared" si="24"/>
        <v>39783</v>
      </c>
      <c r="C281" s="2">
        <f t="shared" si="25"/>
        <v>0.8083333333333332</v>
      </c>
      <c r="D281">
        <f t="shared" si="26"/>
        <v>4.840936111111111</v>
      </c>
      <c r="E281">
        <f t="shared" si="27"/>
        <v>-21.96195833333333</v>
      </c>
      <c r="F281">
        <f t="shared" si="28"/>
        <v>5.810283</v>
      </c>
      <c r="G281" s="11">
        <f t="shared" si="29"/>
        <v>-2</v>
      </c>
    </row>
    <row r="282" spans="1:7" ht="15">
      <c r="A282" s="1" t="s">
        <v>856</v>
      </c>
      <c r="B282" s="2">
        <f t="shared" si="24"/>
        <v>39783</v>
      </c>
      <c r="C282" s="2">
        <f t="shared" si="25"/>
        <v>0.8090277777777778</v>
      </c>
      <c r="D282">
        <f t="shared" si="26"/>
        <v>4.857638888888888</v>
      </c>
      <c r="E282">
        <f t="shared" si="27"/>
        <v>-21.96193611111111</v>
      </c>
      <c r="F282">
        <f t="shared" si="28"/>
        <v>5.81029</v>
      </c>
      <c r="G282" s="11">
        <f t="shared" si="29"/>
        <v>-2</v>
      </c>
    </row>
    <row r="283" spans="1:7" ht="15">
      <c r="A283" s="1" t="s">
        <v>857</v>
      </c>
      <c r="B283" s="2">
        <f t="shared" si="24"/>
        <v>39783</v>
      </c>
      <c r="C283" s="2">
        <f t="shared" si="25"/>
        <v>0.8097222222222222</v>
      </c>
      <c r="D283">
        <f t="shared" si="26"/>
        <v>4.874341666666667</v>
      </c>
      <c r="E283">
        <f t="shared" si="27"/>
        <v>-21.96191111111111</v>
      </c>
      <c r="F283">
        <f t="shared" si="28"/>
        <v>5.810297</v>
      </c>
      <c r="G283" s="11">
        <f t="shared" si="29"/>
        <v>-2</v>
      </c>
    </row>
    <row r="284" spans="1:7" ht="15">
      <c r="A284" s="1" t="s">
        <v>858</v>
      </c>
      <c r="B284" s="2">
        <f t="shared" si="24"/>
        <v>39783</v>
      </c>
      <c r="C284" s="2">
        <f t="shared" si="25"/>
        <v>0.8104166666666667</v>
      </c>
      <c r="D284">
        <f t="shared" si="26"/>
        <v>4.891041666666666</v>
      </c>
      <c r="E284">
        <f t="shared" si="27"/>
        <v>-21.96188888888889</v>
      </c>
      <c r="F284">
        <f t="shared" si="28"/>
        <v>5.810305</v>
      </c>
      <c r="G284" s="11">
        <f t="shared" si="29"/>
        <v>-2</v>
      </c>
    </row>
    <row r="285" spans="1:7" ht="15">
      <c r="A285" s="1" t="s">
        <v>859</v>
      </c>
      <c r="B285" s="2">
        <f t="shared" si="24"/>
        <v>39783</v>
      </c>
      <c r="C285" s="2">
        <f t="shared" si="25"/>
        <v>0.811111111111111</v>
      </c>
      <c r="D285">
        <f t="shared" si="26"/>
        <v>4.907744444444445</v>
      </c>
      <c r="E285">
        <f t="shared" si="27"/>
        <v>-21.961866666666666</v>
      </c>
      <c r="F285">
        <f t="shared" si="28"/>
        <v>5.810312</v>
      </c>
      <c r="G285" s="11">
        <f t="shared" si="29"/>
        <v>-2</v>
      </c>
    </row>
    <row r="286" spans="1:7" ht="15">
      <c r="A286" s="1" t="s">
        <v>860</v>
      </c>
      <c r="B286" s="2">
        <f t="shared" si="24"/>
        <v>39783</v>
      </c>
      <c r="C286" s="2">
        <f t="shared" si="25"/>
        <v>0.8118055555555556</v>
      </c>
      <c r="D286">
        <f t="shared" si="26"/>
        <v>4.924447222222223</v>
      </c>
      <c r="E286">
        <f t="shared" si="27"/>
        <v>-21.961844444444445</v>
      </c>
      <c r="F286">
        <f t="shared" si="28"/>
        <v>5.810319</v>
      </c>
      <c r="G286" s="11">
        <f t="shared" si="29"/>
        <v>-2</v>
      </c>
    </row>
    <row r="287" spans="1:7" ht="15">
      <c r="A287" s="1" t="s">
        <v>861</v>
      </c>
      <c r="B287" s="2">
        <f t="shared" si="24"/>
        <v>39783</v>
      </c>
      <c r="C287" s="2">
        <f t="shared" si="25"/>
        <v>0.8125</v>
      </c>
      <c r="D287">
        <f t="shared" si="26"/>
        <v>4.94115</v>
      </c>
      <c r="E287">
        <f t="shared" si="27"/>
        <v>-21.96182222222222</v>
      </c>
      <c r="F287">
        <f t="shared" si="28"/>
        <v>5.810326</v>
      </c>
      <c r="G287" s="11">
        <f t="shared" si="29"/>
        <v>-2</v>
      </c>
    </row>
    <row r="288" spans="1:7" ht="15">
      <c r="A288" s="1" t="s">
        <v>862</v>
      </c>
      <c r="B288" s="2">
        <f t="shared" si="24"/>
        <v>39783</v>
      </c>
      <c r="C288" s="2">
        <f t="shared" si="25"/>
        <v>0.8131944444444444</v>
      </c>
      <c r="D288">
        <f t="shared" si="26"/>
        <v>4.957852777777778</v>
      </c>
      <c r="E288">
        <f t="shared" si="27"/>
        <v>-21.96179722222222</v>
      </c>
      <c r="F288">
        <f t="shared" si="28"/>
        <v>5.810334</v>
      </c>
      <c r="G288" s="11">
        <f t="shared" si="29"/>
        <v>-2</v>
      </c>
    </row>
    <row r="289" spans="1:7" ht="15">
      <c r="A289" s="1" t="s">
        <v>863</v>
      </c>
      <c r="B289" s="2">
        <f t="shared" si="24"/>
        <v>39783</v>
      </c>
      <c r="C289" s="2">
        <f t="shared" si="25"/>
        <v>0.813888888888889</v>
      </c>
      <c r="D289">
        <f t="shared" si="26"/>
        <v>4.974555555555556</v>
      </c>
      <c r="E289">
        <f t="shared" si="27"/>
        <v>-21.961775</v>
      </c>
      <c r="F289">
        <f t="shared" si="28"/>
        <v>5.810341</v>
      </c>
      <c r="G289" s="11">
        <f t="shared" si="29"/>
        <v>-2</v>
      </c>
    </row>
    <row r="290" spans="1:7" ht="15">
      <c r="A290" s="1" t="s">
        <v>864</v>
      </c>
      <c r="B290" s="2">
        <f t="shared" si="24"/>
        <v>39783</v>
      </c>
      <c r="C290" s="2">
        <f t="shared" si="25"/>
        <v>0.8145833333333333</v>
      </c>
      <c r="D290">
        <f t="shared" si="26"/>
        <v>4.991258333333334</v>
      </c>
      <c r="E290">
        <f t="shared" si="27"/>
        <v>-21.96175277777778</v>
      </c>
      <c r="F290">
        <f t="shared" si="28"/>
        <v>5.810348</v>
      </c>
      <c r="G290" s="11">
        <f t="shared" si="29"/>
        <v>-2</v>
      </c>
    </row>
    <row r="291" spans="1:7" ht="15">
      <c r="A291" s="1" t="s">
        <v>169</v>
      </c>
      <c r="B291" s="2">
        <f t="shared" si="24"/>
        <v>39783</v>
      </c>
      <c r="C291" s="2">
        <f t="shared" si="25"/>
        <v>0.8152777777777778</v>
      </c>
      <c r="D291">
        <f t="shared" si="26"/>
        <v>5.007958333333334</v>
      </c>
      <c r="E291">
        <f t="shared" si="27"/>
        <v>-21.961730555555555</v>
      </c>
      <c r="F291">
        <f t="shared" si="28"/>
        <v>5.810355</v>
      </c>
      <c r="G291" s="11">
        <f t="shared" si="29"/>
        <v>-2</v>
      </c>
    </row>
    <row r="292" spans="1:7" ht="15">
      <c r="A292" s="1" t="s">
        <v>170</v>
      </c>
      <c r="B292" s="2">
        <f t="shared" si="24"/>
        <v>39783</v>
      </c>
      <c r="C292" s="2">
        <f t="shared" si="25"/>
        <v>0.8159722222222222</v>
      </c>
      <c r="D292">
        <f t="shared" si="26"/>
        <v>5.0246611111111115</v>
      </c>
      <c r="E292">
        <f t="shared" si="27"/>
        <v>-21.961708333333334</v>
      </c>
      <c r="F292">
        <f t="shared" si="28"/>
        <v>5.810363</v>
      </c>
      <c r="G292" s="11">
        <f t="shared" si="29"/>
        <v>-2</v>
      </c>
    </row>
    <row r="293" spans="1:7" ht="15">
      <c r="A293" s="1" t="s">
        <v>171</v>
      </c>
      <c r="B293" s="2">
        <f t="shared" si="24"/>
        <v>39783</v>
      </c>
      <c r="C293" s="2">
        <f t="shared" si="25"/>
        <v>0.8166666666666668</v>
      </c>
      <c r="D293">
        <f t="shared" si="26"/>
        <v>5.041363888888889</v>
      </c>
      <c r="E293">
        <f t="shared" si="27"/>
        <v>-21.96168611111111</v>
      </c>
      <c r="F293">
        <f t="shared" si="28"/>
        <v>5.81037</v>
      </c>
      <c r="G293" s="11">
        <f t="shared" si="29"/>
        <v>-2</v>
      </c>
    </row>
    <row r="294" spans="1:7" ht="15">
      <c r="A294" s="1" t="s">
        <v>172</v>
      </c>
      <c r="B294" s="2">
        <f t="shared" si="24"/>
        <v>39783</v>
      </c>
      <c r="C294" s="2">
        <f t="shared" si="25"/>
        <v>0.8173611111111111</v>
      </c>
      <c r="D294">
        <f t="shared" si="26"/>
        <v>5.058066666666667</v>
      </c>
      <c r="E294">
        <f t="shared" si="27"/>
        <v>-21.96166111111111</v>
      </c>
      <c r="F294">
        <f t="shared" si="28"/>
        <v>5.810377</v>
      </c>
      <c r="G294" s="11">
        <f t="shared" si="29"/>
        <v>-2</v>
      </c>
    </row>
    <row r="295" spans="1:7" ht="15">
      <c r="A295" s="1" t="s">
        <v>173</v>
      </c>
      <c r="B295" s="2">
        <f t="shared" si="24"/>
        <v>39783</v>
      </c>
      <c r="C295" s="2">
        <f t="shared" si="25"/>
        <v>0.8180555555555555</v>
      </c>
      <c r="D295">
        <f t="shared" si="26"/>
        <v>5.074769444444444</v>
      </c>
      <c r="E295">
        <f t="shared" si="27"/>
        <v>-21.96163888888889</v>
      </c>
      <c r="F295">
        <f t="shared" si="28"/>
        <v>5.810385</v>
      </c>
      <c r="G295" s="11">
        <f t="shared" si="29"/>
        <v>-2</v>
      </c>
    </row>
    <row r="296" spans="1:7" ht="15">
      <c r="A296" s="1" t="s">
        <v>174</v>
      </c>
      <c r="B296" s="2">
        <f t="shared" si="24"/>
        <v>39783</v>
      </c>
      <c r="C296" s="2">
        <f t="shared" si="25"/>
        <v>0.81875</v>
      </c>
      <c r="D296">
        <f t="shared" si="26"/>
        <v>5.0914722222222215</v>
      </c>
      <c r="E296">
        <f t="shared" si="27"/>
        <v>-21.961616666666664</v>
      </c>
      <c r="F296">
        <f t="shared" si="28"/>
        <v>5.810392</v>
      </c>
      <c r="G296" s="11">
        <f t="shared" si="29"/>
        <v>-2</v>
      </c>
    </row>
    <row r="297" spans="1:7" ht="15">
      <c r="A297" s="1" t="s">
        <v>175</v>
      </c>
      <c r="B297" s="2">
        <f t="shared" si="24"/>
        <v>39783</v>
      </c>
      <c r="C297" s="2">
        <f t="shared" si="25"/>
        <v>0.8194444444444445</v>
      </c>
      <c r="D297">
        <f t="shared" si="26"/>
        <v>5.108172222222222</v>
      </c>
      <c r="E297">
        <f t="shared" si="27"/>
        <v>-21.961594444444444</v>
      </c>
      <c r="F297">
        <f t="shared" si="28"/>
        <v>5.810399</v>
      </c>
      <c r="G297" s="11">
        <f t="shared" si="29"/>
        <v>-2</v>
      </c>
    </row>
    <row r="298" spans="1:7" ht="15">
      <c r="A298" s="1" t="s">
        <v>176</v>
      </c>
      <c r="B298" s="2">
        <f t="shared" si="24"/>
        <v>39783</v>
      </c>
      <c r="C298" s="2">
        <f t="shared" si="25"/>
        <v>0.8201388888888889</v>
      </c>
      <c r="D298">
        <f t="shared" si="26"/>
        <v>5.124874999999999</v>
      </c>
      <c r="E298">
        <f t="shared" si="27"/>
        <v>-21.961572222222223</v>
      </c>
      <c r="F298">
        <f t="shared" si="28"/>
        <v>5.810406</v>
      </c>
      <c r="G298" s="11">
        <f t="shared" si="29"/>
        <v>-2</v>
      </c>
    </row>
    <row r="299" spans="1:7" ht="15">
      <c r="A299" s="1" t="s">
        <v>177</v>
      </c>
      <c r="B299" s="2">
        <f t="shared" si="24"/>
        <v>39783</v>
      </c>
      <c r="C299" s="2">
        <f t="shared" si="25"/>
        <v>0.8208333333333333</v>
      </c>
      <c r="D299">
        <f t="shared" si="26"/>
        <v>5.141577777777778</v>
      </c>
      <c r="E299">
        <f t="shared" si="27"/>
        <v>-21.961547222222222</v>
      </c>
      <c r="F299">
        <f t="shared" si="28"/>
        <v>5.810414</v>
      </c>
      <c r="G299" s="11">
        <f t="shared" si="29"/>
        <v>-2</v>
      </c>
    </row>
    <row r="300" spans="1:7" ht="15">
      <c r="A300" s="1" t="s">
        <v>178</v>
      </c>
      <c r="B300" s="2">
        <f t="shared" si="24"/>
        <v>39783</v>
      </c>
      <c r="C300" s="2">
        <f t="shared" si="25"/>
        <v>0.8215277777777777</v>
      </c>
      <c r="D300">
        <f t="shared" si="26"/>
        <v>5.158280555555556</v>
      </c>
      <c r="E300">
        <f t="shared" si="27"/>
        <v>-21.961524999999998</v>
      </c>
      <c r="F300">
        <f t="shared" si="28"/>
        <v>5.810421</v>
      </c>
      <c r="G300" s="11">
        <f t="shared" si="29"/>
        <v>-2</v>
      </c>
    </row>
    <row r="301" spans="1:7" ht="15">
      <c r="A301" s="1" t="s">
        <v>179</v>
      </c>
      <c r="B301" s="2">
        <f t="shared" si="24"/>
        <v>39783</v>
      </c>
      <c r="C301" s="2">
        <f t="shared" si="25"/>
        <v>0.8222222222222223</v>
      </c>
      <c r="D301">
        <f t="shared" si="26"/>
        <v>5.1749833333333335</v>
      </c>
      <c r="E301">
        <f t="shared" si="27"/>
        <v>-21.961502777777778</v>
      </c>
      <c r="F301">
        <f t="shared" si="28"/>
        <v>5.810428</v>
      </c>
      <c r="G301" s="11">
        <f t="shared" si="29"/>
        <v>-2</v>
      </c>
    </row>
    <row r="302" spans="1:7" ht="15">
      <c r="A302" s="1" t="s">
        <v>180</v>
      </c>
      <c r="B302" s="2">
        <f t="shared" si="24"/>
        <v>39783</v>
      </c>
      <c r="C302" s="2">
        <f t="shared" si="25"/>
        <v>0.8229166666666666</v>
      </c>
      <c r="D302">
        <f t="shared" si="26"/>
        <v>5.191686111111111</v>
      </c>
      <c r="E302">
        <f t="shared" si="27"/>
        <v>-21.961480555555553</v>
      </c>
      <c r="F302">
        <f t="shared" si="28"/>
        <v>5.810435</v>
      </c>
      <c r="G302" s="11">
        <f t="shared" si="29"/>
        <v>-2</v>
      </c>
    </row>
    <row r="303" spans="1:7" ht="15">
      <c r="A303" s="1" t="s">
        <v>181</v>
      </c>
      <c r="B303" s="2">
        <f t="shared" si="24"/>
        <v>39783</v>
      </c>
      <c r="C303" s="2">
        <f t="shared" si="25"/>
        <v>0.8236111111111111</v>
      </c>
      <c r="D303">
        <f t="shared" si="26"/>
        <v>5.208388888888889</v>
      </c>
      <c r="E303">
        <f t="shared" si="27"/>
        <v>-21.961458333333333</v>
      </c>
      <c r="F303">
        <f t="shared" si="28"/>
        <v>5.810443</v>
      </c>
      <c r="G303" s="11">
        <f t="shared" si="29"/>
        <v>-2</v>
      </c>
    </row>
    <row r="304" spans="1:7" ht="15">
      <c r="A304" s="1" t="s">
        <v>182</v>
      </c>
      <c r="B304" s="2">
        <f t="shared" si="24"/>
        <v>39783</v>
      </c>
      <c r="C304" s="2">
        <f t="shared" si="25"/>
        <v>0.8243055555555556</v>
      </c>
      <c r="D304">
        <f t="shared" si="26"/>
        <v>5.225088888888889</v>
      </c>
      <c r="E304">
        <f t="shared" si="27"/>
        <v>-21.961433333333332</v>
      </c>
      <c r="F304">
        <f t="shared" si="28"/>
        <v>5.81045</v>
      </c>
      <c r="G304" s="11">
        <f t="shared" si="29"/>
        <v>-2</v>
      </c>
    </row>
    <row r="305" spans="1:7" ht="15">
      <c r="A305" s="1" t="s">
        <v>183</v>
      </c>
      <c r="B305" s="2">
        <f t="shared" si="24"/>
        <v>39783</v>
      </c>
      <c r="C305" s="2">
        <f t="shared" si="25"/>
        <v>0.8250000000000001</v>
      </c>
      <c r="D305">
        <f t="shared" si="26"/>
        <v>5.241791666666667</v>
      </c>
      <c r="E305">
        <f t="shared" si="27"/>
        <v>-21.96141111111111</v>
      </c>
      <c r="F305">
        <f t="shared" si="28"/>
        <v>5.810457</v>
      </c>
      <c r="G305" s="11">
        <f t="shared" si="29"/>
        <v>-2</v>
      </c>
    </row>
    <row r="306" spans="1:7" ht="15">
      <c r="A306" s="1" t="s">
        <v>184</v>
      </c>
      <c r="B306" s="2">
        <f t="shared" si="24"/>
        <v>39783</v>
      </c>
      <c r="C306" s="2">
        <f t="shared" si="25"/>
        <v>0.8256944444444444</v>
      </c>
      <c r="D306">
        <f t="shared" si="26"/>
        <v>5.258494444444445</v>
      </c>
      <c r="E306">
        <f t="shared" si="27"/>
        <v>-21.961388888888887</v>
      </c>
      <c r="F306">
        <f t="shared" si="28"/>
        <v>5.810464</v>
      </c>
      <c r="G306" s="11">
        <f t="shared" si="29"/>
        <v>-2</v>
      </c>
    </row>
    <row r="307" spans="1:7" ht="15">
      <c r="A307" s="1" t="s">
        <v>185</v>
      </c>
      <c r="B307" s="2">
        <f t="shared" si="24"/>
        <v>39783</v>
      </c>
      <c r="C307" s="2">
        <f t="shared" si="25"/>
        <v>0.8263888888888888</v>
      </c>
      <c r="D307">
        <f t="shared" si="26"/>
        <v>5.275197222222222</v>
      </c>
      <c r="E307">
        <f t="shared" si="27"/>
        <v>-21.961366666666667</v>
      </c>
      <c r="F307">
        <f t="shared" si="28"/>
        <v>5.810472</v>
      </c>
      <c r="G307" s="11">
        <f t="shared" si="29"/>
        <v>-2</v>
      </c>
    </row>
    <row r="308" spans="1:7" ht="15">
      <c r="A308" s="1" t="s">
        <v>186</v>
      </c>
      <c r="B308" s="2">
        <f t="shared" si="24"/>
        <v>39783</v>
      </c>
      <c r="C308" s="2">
        <f t="shared" si="25"/>
        <v>0.8270833333333334</v>
      </c>
      <c r="D308">
        <f t="shared" si="26"/>
        <v>5.2919</v>
      </c>
      <c r="E308">
        <f t="shared" si="27"/>
        <v>-21.961344444444443</v>
      </c>
      <c r="F308">
        <f t="shared" si="28"/>
        <v>5.810479</v>
      </c>
      <c r="G308" s="11">
        <f t="shared" si="29"/>
        <v>-2</v>
      </c>
    </row>
    <row r="309" spans="1:7" ht="15">
      <c r="A309" s="1" t="s">
        <v>187</v>
      </c>
      <c r="B309" s="2">
        <f t="shared" si="24"/>
        <v>39783</v>
      </c>
      <c r="C309" s="2">
        <f t="shared" si="25"/>
        <v>0.8277777777777778</v>
      </c>
      <c r="D309">
        <f t="shared" si="26"/>
        <v>5.308602777777778</v>
      </c>
      <c r="E309">
        <f t="shared" si="27"/>
        <v>-21.961319444444445</v>
      </c>
      <c r="F309">
        <f t="shared" si="28"/>
        <v>5.810486</v>
      </c>
      <c r="G309" s="11">
        <f t="shared" si="29"/>
        <v>-2</v>
      </c>
    </row>
    <row r="310" spans="1:7" ht="15">
      <c r="A310" s="1" t="s">
        <v>188</v>
      </c>
      <c r="B310" s="2">
        <f t="shared" si="24"/>
        <v>39783</v>
      </c>
      <c r="C310" s="2">
        <f t="shared" si="25"/>
        <v>0.8284722222222222</v>
      </c>
      <c r="D310">
        <f t="shared" si="26"/>
        <v>5.325302777777778</v>
      </c>
      <c r="E310">
        <f t="shared" si="27"/>
        <v>-21.96129722222222</v>
      </c>
      <c r="F310">
        <f t="shared" si="28"/>
        <v>5.810493</v>
      </c>
      <c r="G310" s="11">
        <f t="shared" si="29"/>
        <v>-2</v>
      </c>
    </row>
    <row r="311" spans="1:7" ht="15">
      <c r="A311" s="1" t="s">
        <v>189</v>
      </c>
      <c r="B311" s="2">
        <f t="shared" si="24"/>
        <v>39783</v>
      </c>
      <c r="C311" s="2">
        <f t="shared" si="25"/>
        <v>0.8291666666666666</v>
      </c>
      <c r="D311">
        <f t="shared" si="26"/>
        <v>5.342005555555556</v>
      </c>
      <c r="E311">
        <f t="shared" si="27"/>
        <v>-21.961275</v>
      </c>
      <c r="F311">
        <f t="shared" si="28"/>
        <v>5.810501</v>
      </c>
      <c r="G311" s="11">
        <f t="shared" si="29"/>
        <v>-2</v>
      </c>
    </row>
    <row r="312" spans="1:7" ht="15">
      <c r="A312" s="1" t="s">
        <v>190</v>
      </c>
      <c r="B312" s="2">
        <f t="shared" si="24"/>
        <v>39783</v>
      </c>
      <c r="C312" s="2">
        <f t="shared" si="25"/>
        <v>0.8298611111111112</v>
      </c>
      <c r="D312">
        <f t="shared" si="26"/>
        <v>5.358708333333333</v>
      </c>
      <c r="E312">
        <f t="shared" si="27"/>
        <v>-21.961252777777776</v>
      </c>
      <c r="F312">
        <f t="shared" si="28"/>
        <v>5.810508</v>
      </c>
      <c r="G312" s="11">
        <f t="shared" si="29"/>
        <v>-2</v>
      </c>
    </row>
    <row r="313" spans="1:7" ht="15">
      <c r="A313" s="1" t="s">
        <v>191</v>
      </c>
      <c r="B313" s="2">
        <f t="shared" si="24"/>
        <v>39783</v>
      </c>
      <c r="C313" s="2">
        <f t="shared" si="25"/>
        <v>0.8305555555555556</v>
      </c>
      <c r="D313">
        <f t="shared" si="26"/>
        <v>5.375411111111111</v>
      </c>
      <c r="E313">
        <f t="shared" si="27"/>
        <v>-21.961230555555556</v>
      </c>
      <c r="F313">
        <f t="shared" si="28"/>
        <v>5.810515</v>
      </c>
      <c r="G313" s="11">
        <f t="shared" si="29"/>
        <v>-2</v>
      </c>
    </row>
    <row r="314" spans="1:7" ht="15">
      <c r="A314" s="1" t="s">
        <v>192</v>
      </c>
      <c r="B314" s="2">
        <f t="shared" si="24"/>
        <v>39783</v>
      </c>
      <c r="C314" s="2">
        <f t="shared" si="25"/>
        <v>0.8312499999999999</v>
      </c>
      <c r="D314">
        <f t="shared" si="26"/>
        <v>5.392113888888889</v>
      </c>
      <c r="E314">
        <f t="shared" si="27"/>
        <v>-21.96120833333333</v>
      </c>
      <c r="F314">
        <f t="shared" si="28"/>
        <v>5.810523</v>
      </c>
      <c r="G314" s="11">
        <f t="shared" si="29"/>
        <v>-2</v>
      </c>
    </row>
    <row r="315" spans="1:7" ht="15">
      <c r="A315" s="1" t="s">
        <v>193</v>
      </c>
      <c r="B315" s="2">
        <f t="shared" si="24"/>
        <v>39783</v>
      </c>
      <c r="C315" s="2">
        <f t="shared" si="25"/>
        <v>0.8319444444444444</v>
      </c>
      <c r="D315">
        <f t="shared" si="26"/>
        <v>5.408816666666667</v>
      </c>
      <c r="E315">
        <f t="shared" si="27"/>
        <v>-21.961183333333334</v>
      </c>
      <c r="F315">
        <f t="shared" si="28"/>
        <v>5.81053</v>
      </c>
      <c r="G315" s="11">
        <f t="shared" si="29"/>
        <v>-2</v>
      </c>
    </row>
    <row r="316" spans="1:7" ht="15">
      <c r="A316" s="1" t="s">
        <v>194</v>
      </c>
      <c r="B316" s="2">
        <f t="shared" si="24"/>
        <v>39783</v>
      </c>
      <c r="C316" s="2">
        <f t="shared" si="25"/>
        <v>0.8326388888888889</v>
      </c>
      <c r="D316">
        <f t="shared" si="26"/>
        <v>5.425519444444444</v>
      </c>
      <c r="E316">
        <f t="shared" si="27"/>
        <v>-21.96116111111111</v>
      </c>
      <c r="F316">
        <f t="shared" si="28"/>
        <v>5.810537</v>
      </c>
      <c r="G316" s="11">
        <f t="shared" si="29"/>
        <v>-2</v>
      </c>
    </row>
    <row r="317" spans="1:7" ht="15">
      <c r="A317" s="1" t="s">
        <v>195</v>
      </c>
      <c r="B317" s="2">
        <f t="shared" si="24"/>
        <v>39783</v>
      </c>
      <c r="C317" s="2">
        <f t="shared" si="25"/>
        <v>0.8333333333333334</v>
      </c>
      <c r="D317">
        <f t="shared" si="26"/>
        <v>5.4422194444444445</v>
      </c>
      <c r="E317">
        <f t="shared" si="27"/>
        <v>-21.96113888888889</v>
      </c>
      <c r="F317">
        <f t="shared" si="28"/>
        <v>5.810544</v>
      </c>
      <c r="G317" s="11">
        <f t="shared" si="29"/>
        <v>-2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2"/>
  <sheetViews>
    <sheetView zoomScale="85" zoomScaleNormal="85" workbookViewId="0" topLeftCell="A9">
      <selection activeCell="B9" sqref="B1:E16384"/>
    </sheetView>
  </sheetViews>
  <sheetFormatPr defaultColWidth="12" defaultRowHeight="12.75"/>
  <cols>
    <col min="1" max="1" width="129.66015625" style="77" customWidth="1"/>
    <col min="2" max="2" width="12.5" style="2" customWidth="1"/>
    <col min="3" max="3" width="12" style="14" customWidth="1"/>
    <col min="4" max="4" width="12" style="10" customWidth="1"/>
    <col min="5" max="5" width="12" style="9" customWidth="1"/>
    <col min="6" max="6" width="15.66015625" style="8" bestFit="1" customWidth="1"/>
    <col min="7" max="7" width="12.33203125" style="0" bestFit="1" customWidth="1"/>
  </cols>
  <sheetData>
    <row r="1" ht="15">
      <c r="A1" s="1" t="s">
        <v>923</v>
      </c>
    </row>
    <row r="2" ht="15">
      <c r="A2" s="1" t="s">
        <v>897</v>
      </c>
    </row>
    <row r="3" ht="15">
      <c r="A3" s="1" t="s">
        <v>896</v>
      </c>
    </row>
    <row r="4" spans="1:4" ht="16.5">
      <c r="A4" s="1" t="s">
        <v>898</v>
      </c>
      <c r="D4" s="32"/>
    </row>
    <row r="5" spans="1:2" ht="15">
      <c r="A5" s="1" t="s">
        <v>899</v>
      </c>
      <c r="B5" s="2" t="s">
        <v>918</v>
      </c>
    </row>
    <row r="6" spans="1:2" ht="15">
      <c r="A6" s="1" t="s">
        <v>900</v>
      </c>
      <c r="B6" s="11">
        <v>1737.4</v>
      </c>
    </row>
    <row r="7" spans="1:2" ht="15">
      <c r="A7" s="1" t="s">
        <v>901</v>
      </c>
      <c r="B7" s="2" t="s">
        <v>913</v>
      </c>
    </row>
    <row r="8" spans="1:2" ht="15">
      <c r="A8" s="1" t="s">
        <v>924</v>
      </c>
      <c r="B8" s="16">
        <v>149597870</v>
      </c>
    </row>
    <row r="9" ht="15">
      <c r="A9" s="1" t="s">
        <v>386</v>
      </c>
    </row>
    <row r="10" ht="15">
      <c r="A10" s="1" t="s">
        <v>925</v>
      </c>
    </row>
    <row r="11" ht="15">
      <c r="A11" s="1" t="s">
        <v>898</v>
      </c>
    </row>
    <row r="12" ht="15">
      <c r="A12" s="1" t="s">
        <v>896</v>
      </c>
    </row>
    <row r="13" ht="15">
      <c r="A13" s="1" t="s">
        <v>898</v>
      </c>
    </row>
    <row r="14" spans="1:7" s="4" customFormat="1" ht="15">
      <c r="A14" s="1" t="s">
        <v>926</v>
      </c>
      <c r="B14" s="6" t="s">
        <v>910</v>
      </c>
      <c r="C14" s="5" t="s">
        <v>917</v>
      </c>
      <c r="D14" s="6" t="s">
        <v>391</v>
      </c>
      <c r="E14" s="78" t="s">
        <v>392</v>
      </c>
      <c r="F14" s="5" t="s">
        <v>911</v>
      </c>
      <c r="G14" s="5" t="s">
        <v>914</v>
      </c>
    </row>
    <row r="15" spans="1:3" s="4" customFormat="1" ht="15">
      <c r="A15" s="1" t="s">
        <v>927</v>
      </c>
      <c r="B15" s="7"/>
      <c r="C15" s="15"/>
    </row>
    <row r="16" ht="15">
      <c r="A16" s="1" t="s">
        <v>898</v>
      </c>
    </row>
    <row r="17" spans="1:7" ht="15">
      <c r="A17" s="1" t="s">
        <v>928</v>
      </c>
      <c r="B17" s="2">
        <f>DATE(FIXED(MID(A17,9,4)),FIXED(MID(A17,4,3)),FIXED(MID(A17,1,3)))</f>
        <v>39783</v>
      </c>
      <c r="C17" s="14">
        <f>(VALUE(MID(A17,14,2))+VALUE(MID(A17,17,2))/60+VALUE(MID(A17,20,5))/3660)/24</f>
        <v>0.625</v>
      </c>
      <c r="D17" s="10">
        <f>VALUE(MID(A17,27,2))+VALUE(MID(A17,30,2))/60+VALUE(MID(A17,33,5))/3600</f>
        <v>0.4267138888888889</v>
      </c>
      <c r="E17" s="9">
        <f>(VALUE(MID(A17,40,3))+VALUE(MID(A17,43,2))/60+VALUE(MID(A17,46,7))/3600)*(IF(MID(A17,39,1)="-",-1,1))</f>
        <v>-24.066194444444445</v>
      </c>
      <c r="F17" s="8">
        <f>VALUE(MID(A17,53,9))</f>
        <v>0.002692</v>
      </c>
      <c r="G17">
        <f aca="true" t="shared" si="0" ref="G17:G80">DEGREES(ATAN($B$6/($B$8*F17)))</f>
        <v>0.2471833931671258</v>
      </c>
    </row>
    <row r="18" spans="1:7" ht="15">
      <c r="A18" s="1" t="s">
        <v>929</v>
      </c>
      <c r="B18" s="2">
        <f aca="true" t="shared" si="1" ref="B18:B81">DATE(FIXED(MID(A18,9,4)),FIXED(MID(A18,4,3)),FIXED(MID(A18,1,3)))</f>
        <v>39783</v>
      </c>
      <c r="C18" s="14">
        <f aca="true" t="shared" si="2" ref="C18:C81">(VALUE(MID(A18,14,2))+VALUE(MID(A18,17,2))/60+VALUE(MID(A18,20,5))/3660)/24</f>
        <v>0.6256944444444444</v>
      </c>
      <c r="D18" s="10">
        <f aca="true" t="shared" si="3" ref="D18:D81">VALUE(MID(A18,27,2))+VALUE(MID(A18,30,2))/60+VALUE(MID(A18,33,5))/3600</f>
        <v>0.44304166666666667</v>
      </c>
      <c r="E18" s="9">
        <f aca="true" t="shared" si="4" ref="E18:E81">(VALUE(MID(A18,40,3))+VALUE(MID(A18,43,2))/60+VALUE(MID(A18,46,7))/3600)*(IF(MID(A18,39,1)="-",-1,1))</f>
        <v>-24.06403611111111</v>
      </c>
      <c r="F18" s="8">
        <f aca="true" t="shared" si="5" ref="F18:F81">VALUE(MID(A18,53,9))</f>
        <v>0.002692</v>
      </c>
      <c r="G18">
        <f t="shared" si="0"/>
        <v>0.2471833931671258</v>
      </c>
    </row>
    <row r="19" spans="1:7" ht="15">
      <c r="A19" s="1" t="s">
        <v>930</v>
      </c>
      <c r="B19" s="2">
        <f t="shared" si="1"/>
        <v>39783</v>
      </c>
      <c r="C19" s="14">
        <f t="shared" si="2"/>
        <v>0.6263888888888889</v>
      </c>
      <c r="D19" s="10">
        <f t="shared" si="3"/>
        <v>0.45936944444444444</v>
      </c>
      <c r="E19" s="9">
        <f t="shared" si="4"/>
        <v>-24.061872222222224</v>
      </c>
      <c r="F19" s="8">
        <f t="shared" si="5"/>
        <v>0.002692</v>
      </c>
      <c r="G19">
        <f t="shared" si="0"/>
        <v>0.2471833931671258</v>
      </c>
    </row>
    <row r="20" spans="1:7" ht="15">
      <c r="A20" s="1" t="s">
        <v>931</v>
      </c>
      <c r="B20" s="2">
        <f t="shared" si="1"/>
        <v>39783</v>
      </c>
      <c r="C20" s="14">
        <f t="shared" si="2"/>
        <v>0.6270833333333333</v>
      </c>
      <c r="D20" s="10">
        <f t="shared" si="3"/>
        <v>0.4756972222222222</v>
      </c>
      <c r="E20" s="9">
        <f t="shared" si="4"/>
        <v>-24.05970277777778</v>
      </c>
      <c r="F20" s="8">
        <f t="shared" si="5"/>
        <v>0.002692</v>
      </c>
      <c r="G20">
        <f t="shared" si="0"/>
        <v>0.2471833931671258</v>
      </c>
    </row>
    <row r="21" spans="1:7" ht="15">
      <c r="A21" s="1" t="s">
        <v>932</v>
      </c>
      <c r="B21" s="2">
        <f t="shared" si="1"/>
        <v>39783</v>
      </c>
      <c r="C21" s="14">
        <f t="shared" si="2"/>
        <v>0.6277777777777778</v>
      </c>
      <c r="D21" s="10">
        <f t="shared" si="3"/>
        <v>0.492025</v>
      </c>
      <c r="E21" s="9">
        <f t="shared" si="4"/>
        <v>-24.05752777777778</v>
      </c>
      <c r="F21" s="8">
        <f t="shared" si="5"/>
        <v>0.002692</v>
      </c>
      <c r="G21">
        <f t="shared" si="0"/>
        <v>0.2471833931671258</v>
      </c>
    </row>
    <row r="22" spans="1:7" ht="15">
      <c r="A22" s="1" t="s">
        <v>933</v>
      </c>
      <c r="B22" s="2">
        <f t="shared" si="1"/>
        <v>39783</v>
      </c>
      <c r="C22" s="14">
        <f t="shared" si="2"/>
        <v>0.6284722222222222</v>
      </c>
      <c r="D22" s="10">
        <f t="shared" si="3"/>
        <v>0.50835</v>
      </c>
      <c r="E22" s="9">
        <f t="shared" si="4"/>
        <v>-24.05535</v>
      </c>
      <c r="F22" s="8">
        <f t="shared" si="5"/>
        <v>0.002692</v>
      </c>
      <c r="G22">
        <f t="shared" si="0"/>
        <v>0.2471833931671258</v>
      </c>
    </row>
    <row r="23" spans="1:7" ht="15">
      <c r="A23" s="1" t="s">
        <v>934</v>
      </c>
      <c r="B23" s="2">
        <f t="shared" si="1"/>
        <v>39783</v>
      </c>
      <c r="C23" s="14">
        <f t="shared" si="2"/>
        <v>0.6291666666666667</v>
      </c>
      <c r="D23" s="10">
        <f t="shared" si="3"/>
        <v>0.5246777777777778</v>
      </c>
      <c r="E23" s="9">
        <f t="shared" si="4"/>
        <v>-24.05316388888889</v>
      </c>
      <c r="F23" s="8">
        <f t="shared" si="5"/>
        <v>0.002692</v>
      </c>
      <c r="G23">
        <f t="shared" si="0"/>
        <v>0.2471833931671258</v>
      </c>
    </row>
    <row r="24" spans="1:7" ht="15">
      <c r="A24" s="1" t="s">
        <v>935</v>
      </c>
      <c r="B24" s="2">
        <f t="shared" si="1"/>
        <v>39783</v>
      </c>
      <c r="C24" s="14">
        <f t="shared" si="2"/>
        <v>0.6298611111111111</v>
      </c>
      <c r="D24" s="10">
        <f t="shared" si="3"/>
        <v>0.5410055555555555</v>
      </c>
      <c r="E24" s="9">
        <f t="shared" si="4"/>
        <v>-24.050975</v>
      </c>
      <c r="F24" s="8">
        <f t="shared" si="5"/>
        <v>0.002692</v>
      </c>
      <c r="G24">
        <f t="shared" si="0"/>
        <v>0.2471833931671258</v>
      </c>
    </row>
    <row r="25" spans="1:7" ht="15">
      <c r="A25" s="1" t="s">
        <v>936</v>
      </c>
      <c r="B25" s="2">
        <f t="shared" si="1"/>
        <v>39783</v>
      </c>
      <c r="C25" s="14">
        <f t="shared" si="2"/>
        <v>0.6305555555555555</v>
      </c>
      <c r="D25" s="10">
        <f t="shared" si="3"/>
        <v>0.5573333333333333</v>
      </c>
      <c r="E25" s="9">
        <f t="shared" si="4"/>
        <v>-24.048780555555556</v>
      </c>
      <c r="F25" s="8">
        <f t="shared" si="5"/>
        <v>0.002692</v>
      </c>
      <c r="G25">
        <f t="shared" si="0"/>
        <v>0.2471833931671258</v>
      </c>
    </row>
    <row r="26" spans="1:7" ht="15">
      <c r="A26" s="1" t="s">
        <v>937</v>
      </c>
      <c r="B26" s="2">
        <f t="shared" si="1"/>
        <v>39783</v>
      </c>
      <c r="C26" s="14">
        <f t="shared" si="2"/>
        <v>0.63125</v>
      </c>
      <c r="D26" s="10">
        <f t="shared" si="3"/>
        <v>0.5736583333333333</v>
      </c>
      <c r="E26" s="9">
        <f t="shared" si="4"/>
        <v>-24.046580555555558</v>
      </c>
      <c r="F26" s="8">
        <f t="shared" si="5"/>
        <v>0.002692</v>
      </c>
      <c r="G26">
        <f t="shared" si="0"/>
        <v>0.2471833931671258</v>
      </c>
    </row>
    <row r="27" spans="1:7" ht="15">
      <c r="A27" s="1" t="s">
        <v>938</v>
      </c>
      <c r="B27" s="2">
        <f t="shared" si="1"/>
        <v>39783</v>
      </c>
      <c r="C27" s="14">
        <f t="shared" si="2"/>
        <v>0.6319444444444444</v>
      </c>
      <c r="D27" s="10">
        <f t="shared" si="3"/>
        <v>0.5899861111111111</v>
      </c>
      <c r="E27" s="9">
        <f t="shared" si="4"/>
        <v>-24.044375000000002</v>
      </c>
      <c r="F27" s="8">
        <f t="shared" si="5"/>
        <v>0.002692</v>
      </c>
      <c r="G27">
        <f t="shared" si="0"/>
        <v>0.2471833931671258</v>
      </c>
    </row>
    <row r="28" spans="1:7" ht="15">
      <c r="A28" s="1" t="s">
        <v>939</v>
      </c>
      <c r="B28" s="2">
        <f t="shared" si="1"/>
        <v>39783</v>
      </c>
      <c r="C28" s="14">
        <f t="shared" si="2"/>
        <v>0.6326388888888889</v>
      </c>
      <c r="D28" s="10">
        <f t="shared" si="3"/>
        <v>0.6063111111111111</v>
      </c>
      <c r="E28" s="9">
        <f t="shared" si="4"/>
        <v>-24.042166666666667</v>
      </c>
      <c r="F28" s="8">
        <f t="shared" si="5"/>
        <v>0.002692</v>
      </c>
      <c r="G28">
        <f t="shared" si="0"/>
        <v>0.2471833931671258</v>
      </c>
    </row>
    <row r="29" spans="1:7" ht="15">
      <c r="A29" s="1" t="s">
        <v>940</v>
      </c>
      <c r="B29" s="2">
        <f t="shared" si="1"/>
        <v>39783</v>
      </c>
      <c r="C29" s="14">
        <f t="shared" si="2"/>
        <v>0.6333333333333333</v>
      </c>
      <c r="D29" s="10">
        <f t="shared" si="3"/>
        <v>0.622638888888889</v>
      </c>
      <c r="E29" s="9">
        <f t="shared" si="4"/>
        <v>-24.03995</v>
      </c>
      <c r="F29" s="8">
        <f t="shared" si="5"/>
        <v>0.002692</v>
      </c>
      <c r="G29">
        <f t="shared" si="0"/>
        <v>0.2471833931671258</v>
      </c>
    </row>
    <row r="30" spans="1:7" ht="15">
      <c r="A30" s="1" t="s">
        <v>941</v>
      </c>
      <c r="B30" s="2">
        <f t="shared" si="1"/>
        <v>39783</v>
      </c>
      <c r="C30" s="14">
        <f t="shared" si="2"/>
        <v>0.6340277777777777</v>
      </c>
      <c r="D30" s="10">
        <f t="shared" si="3"/>
        <v>0.6389666666666667</v>
      </c>
      <c r="E30" s="9">
        <f t="shared" si="4"/>
        <v>-24.03773055555556</v>
      </c>
      <c r="F30" s="8">
        <f t="shared" si="5"/>
        <v>0.002692</v>
      </c>
      <c r="G30">
        <f t="shared" si="0"/>
        <v>0.2471833931671258</v>
      </c>
    </row>
    <row r="31" spans="1:7" ht="15">
      <c r="A31" s="1" t="s">
        <v>942</v>
      </c>
      <c r="B31" s="2">
        <f t="shared" si="1"/>
        <v>39783</v>
      </c>
      <c r="C31" s="14">
        <f t="shared" si="2"/>
        <v>0.6347222222222222</v>
      </c>
      <c r="D31" s="10">
        <f t="shared" si="3"/>
        <v>0.6552916666666667</v>
      </c>
      <c r="E31" s="9">
        <f t="shared" si="4"/>
        <v>-24.035505555555556</v>
      </c>
      <c r="F31" s="8">
        <f t="shared" si="5"/>
        <v>0.002692</v>
      </c>
      <c r="G31">
        <f t="shared" si="0"/>
        <v>0.2471833931671258</v>
      </c>
    </row>
    <row r="32" spans="1:7" ht="15">
      <c r="A32" s="1" t="s">
        <v>943</v>
      </c>
      <c r="B32" s="2">
        <f t="shared" si="1"/>
        <v>39783</v>
      </c>
      <c r="C32" s="14">
        <f t="shared" si="2"/>
        <v>0.6354166666666666</v>
      </c>
      <c r="D32" s="10">
        <f t="shared" si="3"/>
        <v>0.6716166666666666</v>
      </c>
      <c r="E32" s="9">
        <f t="shared" si="4"/>
        <v>-24.033275</v>
      </c>
      <c r="F32" s="8">
        <f t="shared" si="5"/>
        <v>0.002693</v>
      </c>
      <c r="G32">
        <f t="shared" si="0"/>
        <v>0.2470916069332479</v>
      </c>
    </row>
    <row r="33" spans="1:7" ht="15">
      <c r="A33" s="1" t="s">
        <v>944</v>
      </c>
      <c r="B33" s="2">
        <f t="shared" si="1"/>
        <v>39783</v>
      </c>
      <c r="C33" s="14">
        <f t="shared" si="2"/>
        <v>0.6361111111111112</v>
      </c>
      <c r="D33" s="10">
        <f t="shared" si="3"/>
        <v>0.6879444444444445</v>
      </c>
      <c r="E33" s="9">
        <f t="shared" si="4"/>
        <v>-24.031038888888887</v>
      </c>
      <c r="F33" s="8">
        <f t="shared" si="5"/>
        <v>0.002693</v>
      </c>
      <c r="G33">
        <f t="shared" si="0"/>
        <v>0.2470916069332479</v>
      </c>
    </row>
    <row r="34" spans="1:7" ht="15">
      <c r="A34" s="1" t="s">
        <v>945</v>
      </c>
      <c r="B34" s="2">
        <f t="shared" si="1"/>
        <v>39783</v>
      </c>
      <c r="C34" s="14">
        <f t="shared" si="2"/>
        <v>0.6368055555555555</v>
      </c>
      <c r="D34" s="10">
        <f t="shared" si="3"/>
        <v>0.7042694444444444</v>
      </c>
      <c r="E34" s="9">
        <f t="shared" si="4"/>
        <v>-24.0288</v>
      </c>
      <c r="F34" s="8">
        <f t="shared" si="5"/>
        <v>0.002693</v>
      </c>
      <c r="G34">
        <f t="shared" si="0"/>
        <v>0.2470916069332479</v>
      </c>
    </row>
    <row r="35" spans="1:7" ht="15">
      <c r="A35" s="1" t="s">
        <v>946</v>
      </c>
      <c r="B35" s="2">
        <f t="shared" si="1"/>
        <v>39783</v>
      </c>
      <c r="C35" s="14">
        <f t="shared" si="2"/>
        <v>0.6375000000000001</v>
      </c>
      <c r="D35" s="10">
        <f t="shared" si="3"/>
        <v>0.7205944444444444</v>
      </c>
      <c r="E35" s="9">
        <f t="shared" si="4"/>
        <v>-24.026555555555554</v>
      </c>
      <c r="F35" s="8">
        <f t="shared" si="5"/>
        <v>0.002693</v>
      </c>
      <c r="G35">
        <f t="shared" si="0"/>
        <v>0.2470916069332479</v>
      </c>
    </row>
    <row r="36" spans="1:7" ht="15">
      <c r="A36" s="1" t="s">
        <v>947</v>
      </c>
      <c r="B36" s="2">
        <f t="shared" si="1"/>
        <v>39783</v>
      </c>
      <c r="C36" s="14">
        <f t="shared" si="2"/>
        <v>0.6381944444444444</v>
      </c>
      <c r="D36" s="10">
        <f t="shared" si="3"/>
        <v>0.7369194444444443</v>
      </c>
      <c r="E36" s="9">
        <f t="shared" si="4"/>
        <v>-24.024302777777777</v>
      </c>
      <c r="F36" s="8">
        <f t="shared" si="5"/>
        <v>0.002693</v>
      </c>
      <c r="G36">
        <f t="shared" si="0"/>
        <v>0.2470916069332479</v>
      </c>
    </row>
    <row r="37" spans="1:7" ht="15">
      <c r="A37" s="1" t="s">
        <v>948</v>
      </c>
      <c r="B37" s="2">
        <f t="shared" si="1"/>
        <v>39783</v>
      </c>
      <c r="C37" s="14">
        <f t="shared" si="2"/>
        <v>0.638888888888889</v>
      </c>
      <c r="D37" s="10">
        <f t="shared" si="3"/>
        <v>0.7532472222222222</v>
      </c>
      <c r="E37" s="9">
        <f t="shared" si="4"/>
        <v>-24.02205</v>
      </c>
      <c r="F37" s="8">
        <f t="shared" si="5"/>
        <v>0.002693</v>
      </c>
      <c r="G37">
        <f t="shared" si="0"/>
        <v>0.2470916069332479</v>
      </c>
    </row>
    <row r="38" spans="1:7" ht="15">
      <c r="A38" s="1" t="s">
        <v>949</v>
      </c>
      <c r="B38" s="2">
        <f t="shared" si="1"/>
        <v>39783</v>
      </c>
      <c r="C38" s="14">
        <f t="shared" si="2"/>
        <v>0.6395833333333333</v>
      </c>
      <c r="D38" s="10">
        <f t="shared" si="3"/>
        <v>0.7695722222222223</v>
      </c>
      <c r="E38" s="9">
        <f t="shared" si="4"/>
        <v>-24.019788888888886</v>
      </c>
      <c r="F38" s="8">
        <f t="shared" si="5"/>
        <v>0.002693</v>
      </c>
      <c r="G38">
        <f t="shared" si="0"/>
        <v>0.2470916069332479</v>
      </c>
    </row>
    <row r="39" spans="1:7" ht="15">
      <c r="A39" s="1" t="s">
        <v>950</v>
      </c>
      <c r="B39" s="2">
        <f t="shared" si="1"/>
        <v>39783</v>
      </c>
      <c r="C39" s="14">
        <f t="shared" si="2"/>
        <v>0.6402777777777778</v>
      </c>
      <c r="D39" s="10">
        <f t="shared" si="3"/>
        <v>0.7858972222222222</v>
      </c>
      <c r="E39" s="9">
        <f t="shared" si="4"/>
        <v>-24.017522222222222</v>
      </c>
      <c r="F39" s="8">
        <f t="shared" si="5"/>
        <v>0.002693</v>
      </c>
      <c r="G39">
        <f t="shared" si="0"/>
        <v>0.2470916069332479</v>
      </c>
    </row>
    <row r="40" spans="1:7" ht="15">
      <c r="A40" s="1" t="s">
        <v>951</v>
      </c>
      <c r="B40" s="2">
        <f t="shared" si="1"/>
        <v>39783</v>
      </c>
      <c r="C40" s="14">
        <f t="shared" si="2"/>
        <v>0.6409722222222222</v>
      </c>
      <c r="D40" s="10">
        <f t="shared" si="3"/>
        <v>0.8022222222222223</v>
      </c>
      <c r="E40" s="9">
        <f t="shared" si="4"/>
        <v>-24.01525277777778</v>
      </c>
      <c r="F40" s="8">
        <f t="shared" si="5"/>
        <v>0.002693</v>
      </c>
      <c r="G40">
        <f t="shared" si="0"/>
        <v>0.2470916069332479</v>
      </c>
    </row>
    <row r="41" spans="1:7" ht="15">
      <c r="A41" s="1" t="s">
        <v>952</v>
      </c>
      <c r="B41" s="2">
        <f t="shared" si="1"/>
        <v>39783</v>
      </c>
      <c r="C41" s="14">
        <f t="shared" si="2"/>
        <v>0.6416666666666667</v>
      </c>
      <c r="D41" s="10">
        <f t="shared" si="3"/>
        <v>0.8185472222222222</v>
      </c>
      <c r="E41" s="9">
        <f t="shared" si="4"/>
        <v>-24.012977777777778</v>
      </c>
      <c r="F41" s="8">
        <f t="shared" si="5"/>
        <v>0.002693</v>
      </c>
      <c r="G41">
        <f t="shared" si="0"/>
        <v>0.2470916069332479</v>
      </c>
    </row>
    <row r="42" spans="1:7" ht="15">
      <c r="A42" s="1" t="s">
        <v>953</v>
      </c>
      <c r="B42" s="2">
        <f t="shared" si="1"/>
        <v>39783</v>
      </c>
      <c r="C42" s="14">
        <f t="shared" si="2"/>
        <v>0.642361111111111</v>
      </c>
      <c r="D42" s="10">
        <f t="shared" si="3"/>
        <v>0.8348694444444444</v>
      </c>
      <c r="E42" s="9">
        <f t="shared" si="4"/>
        <v>-24.010697222222223</v>
      </c>
      <c r="F42" s="8">
        <f t="shared" si="5"/>
        <v>0.002693</v>
      </c>
      <c r="G42">
        <f t="shared" si="0"/>
        <v>0.2470916069332479</v>
      </c>
    </row>
    <row r="43" spans="1:7" ht="15">
      <c r="A43" s="1" t="s">
        <v>954</v>
      </c>
      <c r="B43" s="2">
        <f t="shared" si="1"/>
        <v>39783</v>
      </c>
      <c r="C43" s="14">
        <f t="shared" si="2"/>
        <v>0.6430555555555556</v>
      </c>
      <c r="D43" s="10">
        <f t="shared" si="3"/>
        <v>0.8511944444444445</v>
      </c>
      <c r="E43" s="9">
        <f t="shared" si="4"/>
        <v>-24.008411111111112</v>
      </c>
      <c r="F43" s="8">
        <f t="shared" si="5"/>
        <v>0.002693</v>
      </c>
      <c r="G43">
        <f t="shared" si="0"/>
        <v>0.2470916069332479</v>
      </c>
    </row>
    <row r="44" spans="1:7" ht="15">
      <c r="A44" s="1" t="s">
        <v>325</v>
      </c>
      <c r="B44" s="2">
        <f t="shared" si="1"/>
        <v>39783</v>
      </c>
      <c r="C44" s="14">
        <f t="shared" si="2"/>
        <v>0.6437499999999999</v>
      </c>
      <c r="D44" s="10">
        <f t="shared" si="3"/>
        <v>0.8675194444444445</v>
      </c>
      <c r="E44" s="9">
        <f t="shared" si="4"/>
        <v>-24.006119444444444</v>
      </c>
      <c r="F44" s="8">
        <f t="shared" si="5"/>
        <v>0.002693</v>
      </c>
      <c r="G44">
        <f t="shared" si="0"/>
        <v>0.2470916069332479</v>
      </c>
    </row>
    <row r="45" spans="1:7" ht="15">
      <c r="A45" s="1" t="s">
        <v>326</v>
      </c>
      <c r="B45" s="2">
        <f t="shared" si="1"/>
        <v>39783</v>
      </c>
      <c r="C45" s="14">
        <f t="shared" si="2"/>
        <v>0.6444444444444445</v>
      </c>
      <c r="D45" s="10">
        <f t="shared" si="3"/>
        <v>0.8838444444444444</v>
      </c>
      <c r="E45" s="9">
        <f t="shared" si="4"/>
        <v>-24.003825</v>
      </c>
      <c r="F45" s="8">
        <f t="shared" si="5"/>
        <v>0.002693</v>
      </c>
      <c r="G45">
        <f t="shared" si="0"/>
        <v>0.2470916069332479</v>
      </c>
    </row>
    <row r="46" spans="1:7" ht="15">
      <c r="A46" s="1" t="s">
        <v>327</v>
      </c>
      <c r="B46" s="2">
        <f t="shared" si="1"/>
        <v>39783</v>
      </c>
      <c r="C46" s="14">
        <f t="shared" si="2"/>
        <v>0.6451388888888888</v>
      </c>
      <c r="D46" s="10">
        <f t="shared" si="3"/>
        <v>0.9001666666666667</v>
      </c>
      <c r="E46" s="9">
        <f t="shared" si="4"/>
        <v>-24.001525</v>
      </c>
      <c r="F46" s="8">
        <f t="shared" si="5"/>
        <v>0.002693</v>
      </c>
      <c r="G46">
        <f t="shared" si="0"/>
        <v>0.2470916069332479</v>
      </c>
    </row>
    <row r="47" spans="1:7" ht="15">
      <c r="A47" s="1" t="s">
        <v>328</v>
      </c>
      <c r="B47" s="2">
        <f t="shared" si="1"/>
        <v>39783</v>
      </c>
      <c r="C47" s="14">
        <f t="shared" si="2"/>
        <v>0.6458333333333334</v>
      </c>
      <c r="D47" s="10">
        <f t="shared" si="3"/>
        <v>0.9164916666666667</v>
      </c>
      <c r="E47" s="9">
        <f t="shared" si="4"/>
        <v>-23.999219444444446</v>
      </c>
      <c r="F47" s="8">
        <f t="shared" si="5"/>
        <v>0.002693</v>
      </c>
      <c r="G47">
        <f t="shared" si="0"/>
        <v>0.2470916069332479</v>
      </c>
    </row>
    <row r="48" spans="1:7" ht="15">
      <c r="A48" s="1" t="s">
        <v>329</v>
      </c>
      <c r="B48" s="2">
        <f t="shared" si="1"/>
        <v>39783</v>
      </c>
      <c r="C48" s="14">
        <f t="shared" si="2"/>
        <v>0.6465277777777778</v>
      </c>
      <c r="D48" s="10">
        <f t="shared" si="3"/>
        <v>0.9328138888888888</v>
      </c>
      <c r="E48" s="9">
        <f t="shared" si="4"/>
        <v>-23.996908333333334</v>
      </c>
      <c r="F48" s="8">
        <f t="shared" si="5"/>
        <v>0.002693</v>
      </c>
      <c r="G48">
        <f t="shared" si="0"/>
        <v>0.2470916069332479</v>
      </c>
    </row>
    <row r="49" spans="1:7" ht="15">
      <c r="A49" s="1" t="s">
        <v>330</v>
      </c>
      <c r="B49" s="2">
        <f t="shared" si="1"/>
        <v>39783</v>
      </c>
      <c r="C49" s="14">
        <f t="shared" si="2"/>
        <v>0.6472222222222223</v>
      </c>
      <c r="D49" s="10">
        <f t="shared" si="3"/>
        <v>0.9491361111111112</v>
      </c>
      <c r="E49" s="9">
        <f t="shared" si="4"/>
        <v>-23.994594444444445</v>
      </c>
      <c r="F49" s="8">
        <f t="shared" si="5"/>
        <v>0.002693</v>
      </c>
      <c r="G49">
        <f t="shared" si="0"/>
        <v>0.2470916069332479</v>
      </c>
    </row>
    <row r="50" spans="1:7" ht="15">
      <c r="A50" s="1" t="s">
        <v>331</v>
      </c>
      <c r="B50" s="2">
        <f t="shared" si="1"/>
        <v>39783</v>
      </c>
      <c r="C50" s="14">
        <f t="shared" si="2"/>
        <v>0.6479166666666667</v>
      </c>
      <c r="D50" s="10">
        <f t="shared" si="3"/>
        <v>0.9654611111111111</v>
      </c>
      <c r="E50" s="9">
        <f t="shared" si="4"/>
        <v>-23.992272222222223</v>
      </c>
      <c r="F50" s="8">
        <f t="shared" si="5"/>
        <v>0.002693</v>
      </c>
      <c r="G50">
        <f t="shared" si="0"/>
        <v>0.2470916069332479</v>
      </c>
    </row>
    <row r="51" spans="1:7" ht="15">
      <c r="A51" s="1" t="s">
        <v>332</v>
      </c>
      <c r="B51" s="2">
        <f t="shared" si="1"/>
        <v>39783</v>
      </c>
      <c r="C51" s="14">
        <f t="shared" si="2"/>
        <v>0.6486111111111111</v>
      </c>
      <c r="D51" s="10">
        <f t="shared" si="3"/>
        <v>0.9817833333333333</v>
      </c>
      <c r="E51" s="9">
        <f t="shared" si="4"/>
        <v>-23.989947222222224</v>
      </c>
      <c r="F51" s="8">
        <f t="shared" si="5"/>
        <v>0.002693</v>
      </c>
      <c r="G51">
        <f t="shared" si="0"/>
        <v>0.2470916069332479</v>
      </c>
    </row>
    <row r="52" spans="1:7" ht="15">
      <c r="A52" s="1" t="s">
        <v>333</v>
      </c>
      <c r="B52" s="2">
        <f t="shared" si="1"/>
        <v>39783</v>
      </c>
      <c r="C52" s="14">
        <f t="shared" si="2"/>
        <v>0.6493055555555556</v>
      </c>
      <c r="D52" s="10">
        <f t="shared" si="3"/>
        <v>0.9981055555555555</v>
      </c>
      <c r="E52" s="9">
        <f t="shared" si="4"/>
        <v>-23.987619444444444</v>
      </c>
      <c r="F52" s="8">
        <f t="shared" si="5"/>
        <v>0.002693</v>
      </c>
      <c r="G52">
        <f t="shared" si="0"/>
        <v>0.2470916069332479</v>
      </c>
    </row>
    <row r="53" spans="1:7" ht="15">
      <c r="A53" s="1" t="s">
        <v>334</v>
      </c>
      <c r="B53" s="2">
        <f t="shared" si="1"/>
        <v>39783</v>
      </c>
      <c r="C53" s="14">
        <f t="shared" si="2"/>
        <v>0.65</v>
      </c>
      <c r="D53" s="10">
        <f t="shared" si="3"/>
        <v>1.0144277777777777</v>
      </c>
      <c r="E53" s="9">
        <f t="shared" si="4"/>
        <v>-23.985283333333335</v>
      </c>
      <c r="F53" s="8">
        <f t="shared" si="5"/>
        <v>0.002693</v>
      </c>
      <c r="G53">
        <f t="shared" si="0"/>
        <v>0.2470916069332479</v>
      </c>
    </row>
    <row r="54" spans="1:7" ht="15">
      <c r="A54" s="1" t="s">
        <v>335</v>
      </c>
      <c r="B54" s="2">
        <f t="shared" si="1"/>
        <v>39783</v>
      </c>
      <c r="C54" s="14">
        <f t="shared" si="2"/>
        <v>0.6506944444444445</v>
      </c>
      <c r="D54" s="10">
        <f t="shared" si="3"/>
        <v>1.0307499999999998</v>
      </c>
      <c r="E54" s="9">
        <f t="shared" si="4"/>
        <v>-23.982941666666665</v>
      </c>
      <c r="F54" s="8">
        <f t="shared" si="5"/>
        <v>0.002693</v>
      </c>
      <c r="G54">
        <f t="shared" si="0"/>
        <v>0.2470916069332479</v>
      </c>
    </row>
    <row r="55" spans="1:7" ht="15">
      <c r="A55" s="1" t="s">
        <v>336</v>
      </c>
      <c r="B55" s="2">
        <f t="shared" si="1"/>
        <v>39783</v>
      </c>
      <c r="C55" s="14">
        <f t="shared" si="2"/>
        <v>0.6513888888888889</v>
      </c>
      <c r="D55" s="10">
        <f t="shared" si="3"/>
        <v>1.0470722222222224</v>
      </c>
      <c r="E55" s="9">
        <f t="shared" si="4"/>
        <v>-23.98059722222222</v>
      </c>
      <c r="F55" s="8">
        <f t="shared" si="5"/>
        <v>0.002693</v>
      </c>
      <c r="G55">
        <f t="shared" si="0"/>
        <v>0.2470916069332479</v>
      </c>
    </row>
    <row r="56" spans="1:7" ht="15">
      <c r="A56" s="1" t="s">
        <v>337</v>
      </c>
      <c r="B56" s="2">
        <f t="shared" si="1"/>
        <v>39783</v>
      </c>
      <c r="C56" s="14">
        <f t="shared" si="2"/>
        <v>0.6520833333333333</v>
      </c>
      <c r="D56" s="10">
        <f t="shared" si="3"/>
        <v>1.0633944444444445</v>
      </c>
      <c r="E56" s="9">
        <f t="shared" si="4"/>
        <v>-23.97824722222222</v>
      </c>
      <c r="F56" s="8">
        <f t="shared" si="5"/>
        <v>0.002693</v>
      </c>
      <c r="G56">
        <f t="shared" si="0"/>
        <v>0.2470916069332479</v>
      </c>
    </row>
    <row r="57" spans="1:7" ht="15">
      <c r="A57" s="1" t="s">
        <v>338</v>
      </c>
      <c r="B57" s="2">
        <f t="shared" si="1"/>
        <v>39783</v>
      </c>
      <c r="C57" s="14">
        <f t="shared" si="2"/>
        <v>0.6527777777777778</v>
      </c>
      <c r="D57" s="10">
        <f t="shared" si="3"/>
        <v>1.0797166666666667</v>
      </c>
      <c r="E57" s="9">
        <f t="shared" si="4"/>
        <v>-23.975894444444442</v>
      </c>
      <c r="F57" s="8">
        <f t="shared" si="5"/>
        <v>0.002693</v>
      </c>
      <c r="G57">
        <f t="shared" si="0"/>
        <v>0.2470916069332479</v>
      </c>
    </row>
    <row r="58" spans="1:7" ht="15">
      <c r="A58" s="1" t="s">
        <v>339</v>
      </c>
      <c r="B58" s="2">
        <f t="shared" si="1"/>
        <v>39783</v>
      </c>
      <c r="C58" s="14">
        <f t="shared" si="2"/>
        <v>0.6534722222222222</v>
      </c>
      <c r="D58" s="10">
        <f t="shared" si="3"/>
        <v>1.0960388888888888</v>
      </c>
      <c r="E58" s="9">
        <f t="shared" si="4"/>
        <v>-23.973533333333332</v>
      </c>
      <c r="F58" s="8">
        <f t="shared" si="5"/>
        <v>0.002693</v>
      </c>
      <c r="G58">
        <f t="shared" si="0"/>
        <v>0.2470916069332479</v>
      </c>
    </row>
    <row r="59" spans="1:7" ht="15">
      <c r="A59" s="1" t="s">
        <v>340</v>
      </c>
      <c r="B59" s="2">
        <f t="shared" si="1"/>
        <v>39783</v>
      </c>
      <c r="C59" s="14">
        <f t="shared" si="2"/>
        <v>0.6541666666666667</v>
      </c>
      <c r="D59" s="10">
        <f t="shared" si="3"/>
        <v>1.1123583333333333</v>
      </c>
      <c r="E59" s="9">
        <f t="shared" si="4"/>
        <v>-23.971169444444442</v>
      </c>
      <c r="F59" s="8">
        <f t="shared" si="5"/>
        <v>0.002693</v>
      </c>
      <c r="G59">
        <f t="shared" si="0"/>
        <v>0.2470916069332479</v>
      </c>
    </row>
    <row r="60" spans="1:7" ht="15">
      <c r="A60" s="1" t="s">
        <v>341</v>
      </c>
      <c r="B60" s="2">
        <f t="shared" si="1"/>
        <v>39783</v>
      </c>
      <c r="C60" s="14">
        <f t="shared" si="2"/>
        <v>0.6548611111111111</v>
      </c>
      <c r="D60" s="10">
        <f t="shared" si="3"/>
        <v>1.1286805555555557</v>
      </c>
      <c r="E60" s="9">
        <f t="shared" si="4"/>
        <v>-23.968799999999998</v>
      </c>
      <c r="F60" s="8">
        <f t="shared" si="5"/>
        <v>0.002693</v>
      </c>
      <c r="G60">
        <f t="shared" si="0"/>
        <v>0.2470916069332479</v>
      </c>
    </row>
    <row r="61" spans="1:7" ht="15">
      <c r="A61" s="1" t="s">
        <v>342</v>
      </c>
      <c r="B61" s="2">
        <f t="shared" si="1"/>
        <v>39783</v>
      </c>
      <c r="C61" s="14">
        <f t="shared" si="2"/>
        <v>0.6555555555555556</v>
      </c>
      <c r="D61" s="10">
        <f t="shared" si="3"/>
        <v>1.145</v>
      </c>
      <c r="E61" s="9">
        <f t="shared" si="4"/>
        <v>-23.966425</v>
      </c>
      <c r="F61" s="8">
        <f t="shared" si="5"/>
        <v>0.002693</v>
      </c>
      <c r="G61">
        <f t="shared" si="0"/>
        <v>0.2470916069332479</v>
      </c>
    </row>
    <row r="62" spans="1:7" ht="15">
      <c r="A62" s="1" t="s">
        <v>343</v>
      </c>
      <c r="B62" s="2">
        <f t="shared" si="1"/>
        <v>39783</v>
      </c>
      <c r="C62" s="14">
        <f t="shared" si="2"/>
        <v>0.65625</v>
      </c>
      <c r="D62" s="10">
        <f t="shared" si="3"/>
        <v>1.1613194444444443</v>
      </c>
      <c r="E62" s="9">
        <f t="shared" si="4"/>
        <v>-23.96404722222222</v>
      </c>
      <c r="F62" s="8">
        <f t="shared" si="5"/>
        <v>0.002693</v>
      </c>
      <c r="G62">
        <f t="shared" si="0"/>
        <v>0.2470916069332479</v>
      </c>
    </row>
    <row r="63" spans="1:7" ht="15">
      <c r="A63" s="1" t="s">
        <v>344</v>
      </c>
      <c r="B63" s="2">
        <f t="shared" si="1"/>
        <v>39783</v>
      </c>
      <c r="C63" s="14">
        <f t="shared" si="2"/>
        <v>0.6569444444444444</v>
      </c>
      <c r="D63" s="10">
        <f t="shared" si="3"/>
        <v>1.1776416666666667</v>
      </c>
      <c r="E63" s="9">
        <f t="shared" si="4"/>
        <v>-23.96166111111111</v>
      </c>
      <c r="F63" s="8">
        <f t="shared" si="5"/>
        <v>0.002693</v>
      </c>
      <c r="G63">
        <f t="shared" si="0"/>
        <v>0.2470916069332479</v>
      </c>
    </row>
    <row r="64" spans="1:7" ht="15">
      <c r="A64" s="1" t="s">
        <v>345</v>
      </c>
      <c r="B64" s="2">
        <f t="shared" si="1"/>
        <v>39783</v>
      </c>
      <c r="C64" s="14">
        <f t="shared" si="2"/>
        <v>0.6576388888888889</v>
      </c>
      <c r="D64" s="10">
        <f t="shared" si="3"/>
        <v>1.193961111111111</v>
      </c>
      <c r="E64" s="9">
        <f t="shared" si="4"/>
        <v>-23.95927222222222</v>
      </c>
      <c r="F64" s="8">
        <f t="shared" si="5"/>
        <v>0.002693</v>
      </c>
      <c r="G64">
        <f t="shared" si="0"/>
        <v>0.2470916069332479</v>
      </c>
    </row>
    <row r="65" spans="1:7" ht="15">
      <c r="A65" s="1" t="s">
        <v>346</v>
      </c>
      <c r="B65" s="2">
        <f t="shared" si="1"/>
        <v>39783</v>
      </c>
      <c r="C65" s="14">
        <f t="shared" si="2"/>
        <v>0.6583333333333333</v>
      </c>
      <c r="D65" s="10">
        <f t="shared" si="3"/>
        <v>1.2102805555555556</v>
      </c>
      <c r="E65" s="9">
        <f t="shared" si="4"/>
        <v>-23.956877777777777</v>
      </c>
      <c r="F65" s="8">
        <f t="shared" si="5"/>
        <v>0.002693</v>
      </c>
      <c r="G65">
        <f t="shared" si="0"/>
        <v>0.2470916069332479</v>
      </c>
    </row>
    <row r="66" spans="1:7" ht="15">
      <c r="A66" s="1" t="s">
        <v>347</v>
      </c>
      <c r="B66" s="2">
        <f t="shared" si="1"/>
        <v>39783</v>
      </c>
      <c r="C66" s="14">
        <f t="shared" si="2"/>
        <v>0.6590277777777778</v>
      </c>
      <c r="D66" s="10">
        <f t="shared" si="3"/>
        <v>1.2266000000000001</v>
      </c>
      <c r="E66" s="9">
        <f t="shared" si="4"/>
        <v>-23.954480555555556</v>
      </c>
      <c r="F66" s="8">
        <f t="shared" si="5"/>
        <v>0.002693</v>
      </c>
      <c r="G66">
        <f t="shared" si="0"/>
        <v>0.2470916069332479</v>
      </c>
    </row>
    <row r="67" spans="1:7" ht="15">
      <c r="A67" s="1" t="s">
        <v>348</v>
      </c>
      <c r="B67" s="2">
        <f t="shared" si="1"/>
        <v>39783</v>
      </c>
      <c r="C67" s="14">
        <f t="shared" si="2"/>
        <v>0.6597222222222222</v>
      </c>
      <c r="D67" s="10">
        <f t="shared" si="3"/>
        <v>1.2429194444444445</v>
      </c>
      <c r="E67" s="9">
        <f t="shared" si="4"/>
        <v>-23.952077777777777</v>
      </c>
      <c r="F67" s="8">
        <f t="shared" si="5"/>
        <v>0.002693</v>
      </c>
      <c r="G67">
        <f t="shared" si="0"/>
        <v>0.2470916069332479</v>
      </c>
    </row>
    <row r="68" spans="1:7" ht="15">
      <c r="A68" s="1" t="s">
        <v>349</v>
      </c>
      <c r="B68" s="2">
        <f t="shared" si="1"/>
        <v>39783</v>
      </c>
      <c r="C68" s="14">
        <f t="shared" si="2"/>
        <v>0.6604166666666667</v>
      </c>
      <c r="D68" s="10">
        <f t="shared" si="3"/>
        <v>1.2592388888888888</v>
      </c>
      <c r="E68" s="9">
        <f t="shared" si="4"/>
        <v>-23.949669444444446</v>
      </c>
      <c r="F68" s="8">
        <f t="shared" si="5"/>
        <v>0.002693</v>
      </c>
      <c r="G68">
        <f t="shared" si="0"/>
        <v>0.2470916069332479</v>
      </c>
    </row>
    <row r="69" spans="1:7" ht="15">
      <c r="A69" s="1" t="s">
        <v>350</v>
      </c>
      <c r="B69" s="2">
        <f t="shared" si="1"/>
        <v>39783</v>
      </c>
      <c r="C69" s="14">
        <f t="shared" si="2"/>
        <v>0.6611111111111111</v>
      </c>
      <c r="D69" s="10">
        <f t="shared" si="3"/>
        <v>1.2755583333333333</v>
      </c>
      <c r="E69" s="9">
        <f t="shared" si="4"/>
        <v>-23.947255555555557</v>
      </c>
      <c r="F69" s="8">
        <f t="shared" si="5"/>
        <v>0.002693</v>
      </c>
      <c r="G69">
        <f t="shared" si="0"/>
        <v>0.2470916069332479</v>
      </c>
    </row>
    <row r="70" spans="1:7" ht="15">
      <c r="A70" s="1" t="s">
        <v>351</v>
      </c>
      <c r="B70" s="2">
        <f t="shared" si="1"/>
        <v>39783</v>
      </c>
      <c r="C70" s="14">
        <f t="shared" si="2"/>
        <v>0.6618055555555555</v>
      </c>
      <c r="D70" s="10">
        <f t="shared" si="3"/>
        <v>1.2918749999999999</v>
      </c>
      <c r="E70" s="9">
        <f t="shared" si="4"/>
        <v>-23.944836111111112</v>
      </c>
      <c r="F70" s="8">
        <f t="shared" si="5"/>
        <v>0.002693</v>
      </c>
      <c r="G70">
        <f t="shared" si="0"/>
        <v>0.2470916069332479</v>
      </c>
    </row>
    <row r="71" spans="1:7" ht="15">
      <c r="A71" s="1" t="s">
        <v>352</v>
      </c>
      <c r="B71" s="2">
        <f t="shared" si="1"/>
        <v>39783</v>
      </c>
      <c r="C71" s="14">
        <f t="shared" si="2"/>
        <v>0.6625</v>
      </c>
      <c r="D71" s="10">
        <f t="shared" si="3"/>
        <v>1.3081944444444444</v>
      </c>
      <c r="E71" s="9">
        <f t="shared" si="4"/>
        <v>-23.94241388888889</v>
      </c>
      <c r="F71" s="8">
        <f t="shared" si="5"/>
        <v>0.002693</v>
      </c>
      <c r="G71">
        <f t="shared" si="0"/>
        <v>0.2470916069332479</v>
      </c>
    </row>
    <row r="72" spans="1:7" ht="15">
      <c r="A72" s="1" t="s">
        <v>353</v>
      </c>
      <c r="B72" s="2">
        <f t="shared" si="1"/>
        <v>39783</v>
      </c>
      <c r="C72" s="14">
        <f t="shared" si="2"/>
        <v>0.6631944444444444</v>
      </c>
      <c r="D72" s="10">
        <f t="shared" si="3"/>
        <v>1.3245111111111112</v>
      </c>
      <c r="E72" s="9">
        <f t="shared" si="4"/>
        <v>-23.93998611111111</v>
      </c>
      <c r="F72" s="8">
        <f t="shared" si="5"/>
        <v>0.002693</v>
      </c>
      <c r="G72">
        <f t="shared" si="0"/>
        <v>0.2470916069332479</v>
      </c>
    </row>
    <row r="73" spans="1:7" ht="15">
      <c r="A73" s="1" t="s">
        <v>354</v>
      </c>
      <c r="B73" s="2">
        <f t="shared" si="1"/>
        <v>39783</v>
      </c>
      <c r="C73" s="14">
        <f t="shared" si="2"/>
        <v>0.6638888888888889</v>
      </c>
      <c r="D73" s="10">
        <f t="shared" si="3"/>
        <v>1.3408277777777777</v>
      </c>
      <c r="E73" s="9">
        <f t="shared" si="4"/>
        <v>-23.937555555555555</v>
      </c>
      <c r="F73" s="8">
        <f t="shared" si="5"/>
        <v>0.002693</v>
      </c>
      <c r="G73">
        <f t="shared" si="0"/>
        <v>0.2470916069332479</v>
      </c>
    </row>
    <row r="74" spans="1:7" ht="15">
      <c r="A74" s="1" t="s">
        <v>355</v>
      </c>
      <c r="B74" s="2">
        <f t="shared" si="1"/>
        <v>39783</v>
      </c>
      <c r="C74" s="14">
        <f t="shared" si="2"/>
        <v>0.6645833333333333</v>
      </c>
      <c r="D74" s="10">
        <f t="shared" si="3"/>
        <v>1.3571472222222223</v>
      </c>
      <c r="E74" s="9">
        <f t="shared" si="4"/>
        <v>-23.935116666666666</v>
      </c>
      <c r="F74" s="8">
        <f t="shared" si="5"/>
        <v>0.002693</v>
      </c>
      <c r="G74">
        <f t="shared" si="0"/>
        <v>0.2470916069332479</v>
      </c>
    </row>
    <row r="75" spans="1:7" ht="15">
      <c r="A75" s="1" t="s">
        <v>356</v>
      </c>
      <c r="B75" s="2">
        <f t="shared" si="1"/>
        <v>39783</v>
      </c>
      <c r="C75" s="14">
        <f t="shared" si="2"/>
        <v>0.6652777777777777</v>
      </c>
      <c r="D75" s="10">
        <f t="shared" si="3"/>
        <v>1.3734638888888888</v>
      </c>
      <c r="E75" s="9">
        <f t="shared" si="4"/>
        <v>-23.932675</v>
      </c>
      <c r="F75" s="8">
        <f t="shared" si="5"/>
        <v>0.002693</v>
      </c>
      <c r="G75">
        <f t="shared" si="0"/>
        <v>0.2470916069332479</v>
      </c>
    </row>
    <row r="76" spans="1:7" ht="15">
      <c r="A76" s="1" t="s">
        <v>357</v>
      </c>
      <c r="B76" s="2">
        <f t="shared" si="1"/>
        <v>39783</v>
      </c>
      <c r="C76" s="14">
        <f t="shared" si="2"/>
        <v>0.6659722222222222</v>
      </c>
      <c r="D76" s="10">
        <f t="shared" si="3"/>
        <v>1.3897805555555556</v>
      </c>
      <c r="E76" s="9">
        <f t="shared" si="4"/>
        <v>-23.93022777777778</v>
      </c>
      <c r="F76" s="8">
        <f t="shared" si="5"/>
        <v>0.002693</v>
      </c>
      <c r="G76">
        <f t="shared" si="0"/>
        <v>0.2470916069332479</v>
      </c>
    </row>
    <row r="77" spans="1:7" ht="15">
      <c r="A77" s="1" t="s">
        <v>358</v>
      </c>
      <c r="B77" s="2">
        <f t="shared" si="1"/>
        <v>39783</v>
      </c>
      <c r="C77" s="14">
        <f t="shared" si="2"/>
        <v>0.6666666666666666</v>
      </c>
      <c r="D77" s="10">
        <f t="shared" si="3"/>
        <v>1.406097222222222</v>
      </c>
      <c r="E77" s="9">
        <f t="shared" si="4"/>
        <v>-23.92777777777778</v>
      </c>
      <c r="F77" s="8">
        <f t="shared" si="5"/>
        <v>0.002693</v>
      </c>
      <c r="G77">
        <f t="shared" si="0"/>
        <v>0.2470916069332479</v>
      </c>
    </row>
    <row r="78" spans="1:7" ht="15">
      <c r="A78" s="1" t="s">
        <v>359</v>
      </c>
      <c r="B78" s="2">
        <f t="shared" si="1"/>
        <v>39783</v>
      </c>
      <c r="C78" s="14">
        <f t="shared" si="2"/>
        <v>0.6673611111111111</v>
      </c>
      <c r="D78" s="10">
        <f t="shared" si="3"/>
        <v>1.4224138888888889</v>
      </c>
      <c r="E78" s="9">
        <f t="shared" si="4"/>
        <v>-23.925322222222224</v>
      </c>
      <c r="F78" s="8">
        <f t="shared" si="5"/>
        <v>0.002694</v>
      </c>
      <c r="G78">
        <f t="shared" si="0"/>
        <v>0.246999888839331</v>
      </c>
    </row>
    <row r="79" spans="1:7" ht="15">
      <c r="A79" s="1" t="s">
        <v>360</v>
      </c>
      <c r="B79" s="2">
        <f t="shared" si="1"/>
        <v>39783</v>
      </c>
      <c r="C79" s="14">
        <f t="shared" si="2"/>
        <v>0.6680555555555556</v>
      </c>
      <c r="D79" s="10">
        <f t="shared" si="3"/>
        <v>1.4387277777777778</v>
      </c>
      <c r="E79" s="9">
        <f t="shared" si="4"/>
        <v>-23.92286111111111</v>
      </c>
      <c r="F79" s="8">
        <f t="shared" si="5"/>
        <v>0.002694</v>
      </c>
      <c r="G79">
        <f t="shared" si="0"/>
        <v>0.246999888839331</v>
      </c>
    </row>
    <row r="80" spans="1:7" ht="15">
      <c r="A80" s="1" t="s">
        <v>361</v>
      </c>
      <c r="B80" s="2">
        <f t="shared" si="1"/>
        <v>39783</v>
      </c>
      <c r="C80" s="14">
        <f t="shared" si="2"/>
        <v>0.6687500000000001</v>
      </c>
      <c r="D80" s="10">
        <f t="shared" si="3"/>
        <v>1.4550444444444444</v>
      </c>
      <c r="E80" s="9">
        <f t="shared" si="4"/>
        <v>-23.920394444444447</v>
      </c>
      <c r="F80" s="8">
        <f t="shared" si="5"/>
        <v>0.002694</v>
      </c>
      <c r="G80">
        <f t="shared" si="0"/>
        <v>0.246999888839331</v>
      </c>
    </row>
    <row r="81" spans="1:7" ht="15">
      <c r="A81" s="1" t="s">
        <v>362</v>
      </c>
      <c r="B81" s="2">
        <f t="shared" si="1"/>
        <v>39783</v>
      </c>
      <c r="C81" s="14">
        <f t="shared" si="2"/>
        <v>0.6694444444444444</v>
      </c>
      <c r="D81" s="10">
        <f t="shared" si="3"/>
        <v>1.4713583333333335</v>
      </c>
      <c r="E81" s="9">
        <f t="shared" si="4"/>
        <v>-23.917925</v>
      </c>
      <c r="F81" s="8">
        <f t="shared" si="5"/>
        <v>0.002694</v>
      </c>
      <c r="G81">
        <f aca="true" t="shared" si="6" ref="G81:G144">DEGREES(ATAN($B$6/($B$8*F81)))</f>
        <v>0.246999888839331</v>
      </c>
    </row>
    <row r="82" spans="1:7" ht="15">
      <c r="A82" s="1" t="s">
        <v>363</v>
      </c>
      <c r="B82" s="2">
        <f aca="true" t="shared" si="7" ref="B82:B145">DATE(FIXED(MID(A82,9,4)),FIXED(MID(A82,4,3)),FIXED(MID(A82,1,3)))</f>
        <v>39783</v>
      </c>
      <c r="C82" s="14">
        <f aca="true" t="shared" si="8" ref="C82:C145">(VALUE(MID(A82,14,2))+VALUE(MID(A82,17,2))/60+VALUE(MID(A82,20,5))/3660)/24</f>
        <v>0.6701388888888888</v>
      </c>
      <c r="D82" s="10">
        <f aca="true" t="shared" si="9" ref="D82:D145">VALUE(MID(A82,27,2))+VALUE(MID(A82,30,2))/60+VALUE(MID(A82,33,5))/3600</f>
        <v>1.487675</v>
      </c>
      <c r="E82" s="9">
        <f aca="true" t="shared" si="10" ref="E82:E145">(VALUE(MID(A82,40,3))+VALUE(MID(A82,43,2))/60+VALUE(MID(A82,46,7))/3600)*(IF(MID(A82,39,1)="-",-1,1))</f>
        <v>-23.91545</v>
      </c>
      <c r="F82" s="8">
        <f aca="true" t="shared" si="11" ref="F82:F145">VALUE(MID(A82,53,9))</f>
        <v>0.002694</v>
      </c>
      <c r="G82">
        <f t="shared" si="6"/>
        <v>0.246999888839331</v>
      </c>
    </row>
    <row r="83" spans="1:7" ht="15">
      <c r="A83" s="1" t="s">
        <v>364</v>
      </c>
      <c r="B83" s="2">
        <f t="shared" si="7"/>
        <v>39783</v>
      </c>
      <c r="C83" s="14">
        <f t="shared" si="8"/>
        <v>0.6708333333333334</v>
      </c>
      <c r="D83" s="10">
        <f t="shared" si="9"/>
        <v>1.5039888888888888</v>
      </c>
      <c r="E83" s="9">
        <f t="shared" si="10"/>
        <v>-23.912969444444443</v>
      </c>
      <c r="F83" s="8">
        <f t="shared" si="11"/>
        <v>0.002694</v>
      </c>
      <c r="G83">
        <f t="shared" si="6"/>
        <v>0.246999888839331</v>
      </c>
    </row>
    <row r="84" spans="1:7" ht="15">
      <c r="A84" s="1" t="s">
        <v>365</v>
      </c>
      <c r="B84" s="2">
        <f t="shared" si="7"/>
        <v>39783</v>
      </c>
      <c r="C84" s="14">
        <f t="shared" si="8"/>
        <v>0.6715277777777778</v>
      </c>
      <c r="D84" s="10">
        <f t="shared" si="9"/>
        <v>1.5203027777777778</v>
      </c>
      <c r="E84" s="9">
        <f t="shared" si="10"/>
        <v>-23.91048611111111</v>
      </c>
      <c r="F84" s="8">
        <f t="shared" si="11"/>
        <v>0.002694</v>
      </c>
      <c r="G84">
        <f t="shared" si="6"/>
        <v>0.246999888839331</v>
      </c>
    </row>
    <row r="85" spans="1:7" ht="15">
      <c r="A85" s="1" t="s">
        <v>366</v>
      </c>
      <c r="B85" s="2">
        <f t="shared" si="7"/>
        <v>39783</v>
      </c>
      <c r="C85" s="14">
        <f t="shared" si="8"/>
        <v>0.6722222222222222</v>
      </c>
      <c r="D85" s="10">
        <f t="shared" si="9"/>
        <v>1.5366166666666665</v>
      </c>
      <c r="E85" s="9">
        <f t="shared" si="10"/>
        <v>-23.90799722222222</v>
      </c>
      <c r="F85" s="8">
        <f t="shared" si="11"/>
        <v>0.002694</v>
      </c>
      <c r="G85">
        <f t="shared" si="6"/>
        <v>0.246999888839331</v>
      </c>
    </row>
    <row r="86" spans="1:7" ht="15">
      <c r="A86" s="1" t="s">
        <v>367</v>
      </c>
      <c r="B86" s="2">
        <f t="shared" si="7"/>
        <v>39783</v>
      </c>
      <c r="C86" s="14">
        <f t="shared" si="8"/>
        <v>0.6729166666666666</v>
      </c>
      <c r="D86" s="10">
        <f t="shared" si="9"/>
        <v>1.5529305555555557</v>
      </c>
      <c r="E86" s="9">
        <f t="shared" si="10"/>
        <v>-23.905502777777777</v>
      </c>
      <c r="F86" s="8">
        <f t="shared" si="11"/>
        <v>0.002694</v>
      </c>
      <c r="G86">
        <f t="shared" si="6"/>
        <v>0.246999888839331</v>
      </c>
    </row>
    <row r="87" spans="1:7" ht="15">
      <c r="A87" s="1" t="s">
        <v>368</v>
      </c>
      <c r="B87" s="2">
        <f t="shared" si="7"/>
        <v>39783</v>
      </c>
      <c r="C87" s="14">
        <f t="shared" si="8"/>
        <v>0.6736111111111112</v>
      </c>
      <c r="D87" s="10">
        <f t="shared" si="9"/>
        <v>1.5692444444444444</v>
      </c>
      <c r="E87" s="9">
        <f t="shared" si="10"/>
        <v>-23.903002777777775</v>
      </c>
      <c r="F87" s="8">
        <f t="shared" si="11"/>
        <v>0.002694</v>
      </c>
      <c r="G87">
        <f t="shared" si="6"/>
        <v>0.246999888839331</v>
      </c>
    </row>
    <row r="88" spans="1:7" ht="15">
      <c r="A88" s="1" t="s">
        <v>369</v>
      </c>
      <c r="B88" s="2">
        <f t="shared" si="7"/>
        <v>39783</v>
      </c>
      <c r="C88" s="14">
        <f t="shared" si="8"/>
        <v>0.6743055555555556</v>
      </c>
      <c r="D88" s="10">
        <f t="shared" si="9"/>
        <v>1.5855583333333334</v>
      </c>
      <c r="E88" s="9">
        <f t="shared" si="10"/>
        <v>-23.900499999999997</v>
      </c>
      <c r="F88" s="8">
        <f t="shared" si="11"/>
        <v>0.002694</v>
      </c>
      <c r="G88">
        <f t="shared" si="6"/>
        <v>0.246999888839331</v>
      </c>
    </row>
    <row r="89" spans="1:7" ht="15">
      <c r="A89" s="1" t="s">
        <v>370</v>
      </c>
      <c r="B89" s="2">
        <f t="shared" si="7"/>
        <v>39783</v>
      </c>
      <c r="C89" s="14">
        <f t="shared" si="8"/>
        <v>0.6749999999999999</v>
      </c>
      <c r="D89" s="10">
        <f t="shared" si="9"/>
        <v>1.6018694444444446</v>
      </c>
      <c r="E89" s="9">
        <f t="shared" si="10"/>
        <v>-23.897991666666666</v>
      </c>
      <c r="F89" s="8">
        <f t="shared" si="11"/>
        <v>0.002694</v>
      </c>
      <c r="G89">
        <f t="shared" si="6"/>
        <v>0.246999888839331</v>
      </c>
    </row>
    <row r="90" spans="1:7" ht="15">
      <c r="A90" s="1" t="s">
        <v>371</v>
      </c>
      <c r="B90" s="2">
        <f t="shared" si="7"/>
        <v>39783</v>
      </c>
      <c r="C90" s="14">
        <f t="shared" si="8"/>
        <v>0.6756944444444444</v>
      </c>
      <c r="D90" s="10">
        <f t="shared" si="9"/>
        <v>1.6181833333333333</v>
      </c>
      <c r="E90" s="9">
        <f t="shared" si="10"/>
        <v>-23.895480555555555</v>
      </c>
      <c r="F90" s="8">
        <f t="shared" si="11"/>
        <v>0.002694</v>
      </c>
      <c r="G90">
        <f t="shared" si="6"/>
        <v>0.246999888839331</v>
      </c>
    </row>
    <row r="91" spans="1:7" ht="15">
      <c r="A91" s="1" t="s">
        <v>372</v>
      </c>
      <c r="B91" s="2">
        <f t="shared" si="7"/>
        <v>39783</v>
      </c>
      <c r="C91" s="14">
        <f t="shared" si="8"/>
        <v>0.6763888888888889</v>
      </c>
      <c r="D91" s="10">
        <f t="shared" si="9"/>
        <v>1.6344944444444445</v>
      </c>
      <c r="E91" s="9">
        <f t="shared" si="10"/>
        <v>-23.89296388888889</v>
      </c>
      <c r="F91" s="8">
        <f t="shared" si="11"/>
        <v>0.002694</v>
      </c>
      <c r="G91">
        <f t="shared" si="6"/>
        <v>0.246999888839331</v>
      </c>
    </row>
    <row r="92" spans="1:7" ht="15">
      <c r="A92" s="1" t="s">
        <v>373</v>
      </c>
      <c r="B92" s="2">
        <f t="shared" si="7"/>
        <v>39783</v>
      </c>
      <c r="C92" s="14">
        <f t="shared" si="8"/>
        <v>0.6770833333333334</v>
      </c>
      <c r="D92" s="10">
        <f t="shared" si="9"/>
        <v>1.6508055555555554</v>
      </c>
      <c r="E92" s="9">
        <f t="shared" si="10"/>
        <v>-23.890441666666668</v>
      </c>
      <c r="F92" s="8">
        <f t="shared" si="11"/>
        <v>0.002694</v>
      </c>
      <c r="G92">
        <f t="shared" si="6"/>
        <v>0.246999888839331</v>
      </c>
    </row>
    <row r="93" spans="1:7" ht="15">
      <c r="A93" s="1" t="s">
        <v>374</v>
      </c>
      <c r="B93" s="2">
        <f t="shared" si="7"/>
        <v>39783</v>
      </c>
      <c r="C93" s="14">
        <f t="shared" si="8"/>
        <v>0.6777777777777777</v>
      </c>
      <c r="D93" s="10">
        <f t="shared" si="9"/>
        <v>1.6671166666666666</v>
      </c>
      <c r="E93" s="9">
        <f t="shared" si="10"/>
        <v>-23.887916666666666</v>
      </c>
      <c r="F93" s="8">
        <f t="shared" si="11"/>
        <v>0.002694</v>
      </c>
      <c r="G93">
        <f t="shared" si="6"/>
        <v>0.246999888839331</v>
      </c>
    </row>
    <row r="94" spans="1:7" ht="15">
      <c r="A94" s="1" t="s">
        <v>375</v>
      </c>
      <c r="B94" s="2">
        <f t="shared" si="7"/>
        <v>39783</v>
      </c>
      <c r="C94" s="14">
        <f t="shared" si="8"/>
        <v>0.6784722222222223</v>
      </c>
      <c r="D94" s="10">
        <f t="shared" si="9"/>
        <v>1.6834277777777777</v>
      </c>
      <c r="E94" s="9">
        <f t="shared" si="10"/>
        <v>-23.885383333333333</v>
      </c>
      <c r="F94" s="8">
        <f t="shared" si="11"/>
        <v>0.002694</v>
      </c>
      <c r="G94">
        <f t="shared" si="6"/>
        <v>0.246999888839331</v>
      </c>
    </row>
    <row r="95" spans="1:7" ht="15">
      <c r="A95" s="1" t="s">
        <v>376</v>
      </c>
      <c r="B95" s="2">
        <f t="shared" si="7"/>
        <v>39783</v>
      </c>
      <c r="C95" s="14">
        <f t="shared" si="8"/>
        <v>0.6791666666666667</v>
      </c>
      <c r="D95" s="10">
        <f t="shared" si="9"/>
        <v>1.699738888888889</v>
      </c>
      <c r="E95" s="9">
        <f t="shared" si="10"/>
        <v>-23.88285</v>
      </c>
      <c r="F95" s="8">
        <f t="shared" si="11"/>
        <v>0.002694</v>
      </c>
      <c r="G95">
        <f t="shared" si="6"/>
        <v>0.246999888839331</v>
      </c>
    </row>
    <row r="96" spans="1:7" ht="15">
      <c r="A96" s="1" t="s">
        <v>377</v>
      </c>
      <c r="B96" s="2">
        <f t="shared" si="7"/>
        <v>39783</v>
      </c>
      <c r="C96" s="14">
        <f t="shared" si="8"/>
        <v>0.6798611111111111</v>
      </c>
      <c r="D96" s="10">
        <f t="shared" si="9"/>
        <v>1.7160499999999999</v>
      </c>
      <c r="E96" s="9">
        <f t="shared" si="10"/>
        <v>-23.880308333333335</v>
      </c>
      <c r="F96" s="8">
        <f t="shared" si="11"/>
        <v>0.002694</v>
      </c>
      <c r="G96">
        <f t="shared" si="6"/>
        <v>0.246999888839331</v>
      </c>
    </row>
    <row r="97" spans="1:7" ht="15">
      <c r="A97" s="1" t="s">
        <v>378</v>
      </c>
      <c r="B97" s="2">
        <f t="shared" si="7"/>
        <v>39783</v>
      </c>
      <c r="C97" s="14">
        <f t="shared" si="8"/>
        <v>0.6805555555555555</v>
      </c>
      <c r="D97" s="10">
        <f t="shared" si="9"/>
        <v>1.7323611111111112</v>
      </c>
      <c r="E97" s="9">
        <f t="shared" si="10"/>
        <v>-23.87776388888889</v>
      </c>
      <c r="F97" s="8">
        <f t="shared" si="11"/>
        <v>0.002694</v>
      </c>
      <c r="G97">
        <f t="shared" si="6"/>
        <v>0.246999888839331</v>
      </c>
    </row>
    <row r="98" spans="1:7" ht="15">
      <c r="A98" s="1" t="s">
        <v>379</v>
      </c>
      <c r="B98" s="2">
        <f t="shared" si="7"/>
        <v>39783</v>
      </c>
      <c r="C98" s="14">
        <f t="shared" si="8"/>
        <v>0.68125</v>
      </c>
      <c r="D98" s="10">
        <f t="shared" si="9"/>
        <v>1.7486694444444446</v>
      </c>
      <c r="E98" s="9">
        <f t="shared" si="10"/>
        <v>-23.875216666666667</v>
      </c>
      <c r="F98" s="8">
        <f t="shared" si="11"/>
        <v>0.002694</v>
      </c>
      <c r="G98">
        <f t="shared" si="6"/>
        <v>0.246999888839331</v>
      </c>
    </row>
    <row r="99" spans="1:7" ht="15">
      <c r="A99" s="1" t="s">
        <v>380</v>
      </c>
      <c r="B99" s="2">
        <f t="shared" si="7"/>
        <v>39783</v>
      </c>
      <c r="C99" s="14">
        <f t="shared" si="8"/>
        <v>0.6819444444444445</v>
      </c>
      <c r="D99" s="10">
        <f t="shared" si="9"/>
        <v>1.7649777777777778</v>
      </c>
      <c r="E99" s="9">
        <f t="shared" si="10"/>
        <v>-23.87266111111111</v>
      </c>
      <c r="F99" s="8">
        <f t="shared" si="11"/>
        <v>0.002694</v>
      </c>
      <c r="G99">
        <f t="shared" si="6"/>
        <v>0.246999888839331</v>
      </c>
    </row>
    <row r="100" spans="1:7" ht="15">
      <c r="A100" s="1" t="s">
        <v>381</v>
      </c>
      <c r="B100" s="2">
        <f t="shared" si="7"/>
        <v>39783</v>
      </c>
      <c r="C100" s="14">
        <f t="shared" si="8"/>
        <v>0.6826388888888889</v>
      </c>
      <c r="D100" s="10">
        <f t="shared" si="9"/>
        <v>1.781288888888889</v>
      </c>
      <c r="E100" s="9">
        <f t="shared" si="10"/>
        <v>-23.870102777777777</v>
      </c>
      <c r="F100" s="8">
        <f t="shared" si="11"/>
        <v>0.002694</v>
      </c>
      <c r="G100">
        <f t="shared" si="6"/>
        <v>0.246999888839331</v>
      </c>
    </row>
    <row r="101" spans="1:7" ht="15">
      <c r="A101" s="1" t="s">
        <v>382</v>
      </c>
      <c r="B101" s="2">
        <f t="shared" si="7"/>
        <v>39783</v>
      </c>
      <c r="C101" s="14">
        <f t="shared" si="8"/>
        <v>0.6833333333333332</v>
      </c>
      <c r="D101" s="10">
        <f t="shared" si="9"/>
        <v>1.797597222222222</v>
      </c>
      <c r="E101" s="9">
        <f t="shared" si="10"/>
        <v>-23.867541666666668</v>
      </c>
      <c r="F101" s="8">
        <f t="shared" si="11"/>
        <v>0.002694</v>
      </c>
      <c r="G101">
        <f t="shared" si="6"/>
        <v>0.246999888839331</v>
      </c>
    </row>
    <row r="102" spans="1:7" ht="15">
      <c r="A102" s="1" t="s">
        <v>383</v>
      </c>
      <c r="B102" s="2">
        <f t="shared" si="7"/>
        <v>39783</v>
      </c>
      <c r="C102" s="14">
        <f t="shared" si="8"/>
        <v>0.6840277777777778</v>
      </c>
      <c r="D102" s="10">
        <f t="shared" si="9"/>
        <v>1.8139055555555557</v>
      </c>
      <c r="E102" s="9">
        <f t="shared" si="10"/>
        <v>-23.864972222222224</v>
      </c>
      <c r="F102" s="8">
        <f t="shared" si="11"/>
        <v>0.002694</v>
      </c>
      <c r="G102">
        <f t="shared" si="6"/>
        <v>0.246999888839331</v>
      </c>
    </row>
    <row r="103" spans="1:7" ht="15">
      <c r="A103" s="1" t="s">
        <v>643</v>
      </c>
      <c r="B103" s="2">
        <f t="shared" si="7"/>
        <v>39783</v>
      </c>
      <c r="C103" s="14">
        <f t="shared" si="8"/>
        <v>0.6847222222222222</v>
      </c>
      <c r="D103" s="10">
        <f t="shared" si="9"/>
        <v>1.830211111111111</v>
      </c>
      <c r="E103" s="9">
        <f t="shared" si="10"/>
        <v>-23.862402777777778</v>
      </c>
      <c r="F103" s="8">
        <f t="shared" si="11"/>
        <v>0.002694</v>
      </c>
      <c r="G103">
        <f t="shared" si="6"/>
        <v>0.246999888839331</v>
      </c>
    </row>
    <row r="104" spans="1:7" ht="15">
      <c r="A104" s="1" t="s">
        <v>644</v>
      </c>
      <c r="B104" s="2">
        <f t="shared" si="7"/>
        <v>39783</v>
      </c>
      <c r="C104" s="14">
        <f t="shared" si="8"/>
        <v>0.6854166666666667</v>
      </c>
      <c r="D104" s="10">
        <f t="shared" si="9"/>
        <v>1.8465194444444446</v>
      </c>
      <c r="E104" s="9">
        <f t="shared" si="10"/>
        <v>-23.859825</v>
      </c>
      <c r="F104" s="8">
        <f t="shared" si="11"/>
        <v>0.002695</v>
      </c>
      <c r="G104">
        <f t="shared" si="6"/>
        <v>0.24690823880952545</v>
      </c>
    </row>
    <row r="105" spans="1:7" ht="15">
      <c r="A105" s="1" t="s">
        <v>645</v>
      </c>
      <c r="B105" s="2">
        <f t="shared" si="7"/>
        <v>39783</v>
      </c>
      <c r="C105" s="14">
        <f t="shared" si="8"/>
        <v>0.686111111111111</v>
      </c>
      <c r="D105" s="10">
        <f t="shared" si="9"/>
        <v>1.862827777777778</v>
      </c>
      <c r="E105" s="9">
        <f t="shared" si="10"/>
        <v>-23.857244444444447</v>
      </c>
      <c r="F105" s="8">
        <f t="shared" si="11"/>
        <v>0.002695</v>
      </c>
      <c r="G105">
        <f t="shared" si="6"/>
        <v>0.24690823880952545</v>
      </c>
    </row>
    <row r="106" spans="1:7" ht="15">
      <c r="A106" s="1" t="s">
        <v>646</v>
      </c>
      <c r="B106" s="2">
        <f t="shared" si="7"/>
        <v>39783</v>
      </c>
      <c r="C106" s="14">
        <f t="shared" si="8"/>
        <v>0.6868055555555556</v>
      </c>
      <c r="D106" s="10">
        <f t="shared" si="9"/>
        <v>1.8791333333333333</v>
      </c>
      <c r="E106" s="9">
        <f t="shared" si="10"/>
        <v>-23.854658333333333</v>
      </c>
      <c r="F106" s="8">
        <f t="shared" si="11"/>
        <v>0.002695</v>
      </c>
      <c r="G106">
        <f t="shared" si="6"/>
        <v>0.24690823880952545</v>
      </c>
    </row>
    <row r="107" spans="1:7" ht="15">
      <c r="A107" s="1" t="s">
        <v>647</v>
      </c>
      <c r="B107" s="2">
        <f t="shared" si="7"/>
        <v>39783</v>
      </c>
      <c r="C107" s="14">
        <f t="shared" si="8"/>
        <v>0.6875</v>
      </c>
      <c r="D107" s="10">
        <f t="shared" si="9"/>
        <v>1.895438888888889</v>
      </c>
      <c r="E107" s="9">
        <f t="shared" si="10"/>
        <v>-23.852069444444446</v>
      </c>
      <c r="F107" s="8">
        <f t="shared" si="11"/>
        <v>0.002695</v>
      </c>
      <c r="G107">
        <f t="shared" si="6"/>
        <v>0.24690823880952545</v>
      </c>
    </row>
    <row r="108" spans="1:7" ht="15">
      <c r="A108" s="1" t="s">
        <v>648</v>
      </c>
      <c r="B108" s="2">
        <f t="shared" si="7"/>
        <v>39783</v>
      </c>
      <c r="C108" s="14">
        <f t="shared" si="8"/>
        <v>0.6881944444444444</v>
      </c>
      <c r="D108" s="10">
        <f t="shared" si="9"/>
        <v>1.9117444444444442</v>
      </c>
      <c r="E108" s="9">
        <f t="shared" si="10"/>
        <v>-23.849474999999998</v>
      </c>
      <c r="F108" s="8">
        <f t="shared" si="11"/>
        <v>0.002695</v>
      </c>
      <c r="G108">
        <f t="shared" si="6"/>
        <v>0.24690823880952545</v>
      </c>
    </row>
    <row r="109" spans="1:7" ht="15">
      <c r="A109" s="1" t="s">
        <v>649</v>
      </c>
      <c r="B109" s="2">
        <f t="shared" si="7"/>
        <v>39783</v>
      </c>
      <c r="C109" s="14">
        <f t="shared" si="8"/>
        <v>0.688888888888889</v>
      </c>
      <c r="D109" s="10">
        <f t="shared" si="9"/>
        <v>1.9280499999999998</v>
      </c>
      <c r="E109" s="9">
        <f t="shared" si="10"/>
        <v>-23.846877777777777</v>
      </c>
      <c r="F109" s="8">
        <f t="shared" si="11"/>
        <v>0.002695</v>
      </c>
      <c r="G109">
        <f t="shared" si="6"/>
        <v>0.24690823880952545</v>
      </c>
    </row>
    <row r="110" spans="1:7" ht="15">
      <c r="A110" s="1" t="s">
        <v>650</v>
      </c>
      <c r="B110" s="2">
        <f t="shared" si="7"/>
        <v>39783</v>
      </c>
      <c r="C110" s="14">
        <f t="shared" si="8"/>
        <v>0.6895833333333333</v>
      </c>
      <c r="D110" s="10">
        <f t="shared" si="9"/>
        <v>1.9443555555555556</v>
      </c>
      <c r="E110" s="9">
        <f t="shared" si="10"/>
        <v>-23.844275</v>
      </c>
      <c r="F110" s="8">
        <f t="shared" si="11"/>
        <v>0.002695</v>
      </c>
      <c r="G110">
        <f t="shared" si="6"/>
        <v>0.24690823880952545</v>
      </c>
    </row>
    <row r="111" spans="1:7" ht="15">
      <c r="A111" s="1" t="s">
        <v>651</v>
      </c>
      <c r="B111" s="2">
        <f t="shared" si="7"/>
        <v>39783</v>
      </c>
      <c r="C111" s="14">
        <f t="shared" si="8"/>
        <v>0.6902777777777778</v>
      </c>
      <c r="D111" s="10">
        <f t="shared" si="9"/>
        <v>1.960661111111111</v>
      </c>
      <c r="E111" s="9">
        <f t="shared" si="10"/>
        <v>-23.841666666666665</v>
      </c>
      <c r="F111" s="8">
        <f t="shared" si="11"/>
        <v>0.002695</v>
      </c>
      <c r="G111">
        <f t="shared" si="6"/>
        <v>0.24690823880952545</v>
      </c>
    </row>
    <row r="112" spans="1:7" ht="15">
      <c r="A112" s="1" t="s">
        <v>652</v>
      </c>
      <c r="B112" s="2">
        <f t="shared" si="7"/>
        <v>39783</v>
      </c>
      <c r="C112" s="14">
        <f t="shared" si="8"/>
        <v>0.6909722222222222</v>
      </c>
      <c r="D112" s="10">
        <f t="shared" si="9"/>
        <v>1.976963888888889</v>
      </c>
      <c r="E112" s="9">
        <f t="shared" si="10"/>
        <v>-23.839055555555554</v>
      </c>
      <c r="F112" s="8">
        <f t="shared" si="11"/>
        <v>0.002695</v>
      </c>
      <c r="G112">
        <f t="shared" si="6"/>
        <v>0.24690823880952545</v>
      </c>
    </row>
    <row r="113" spans="1:7" ht="15">
      <c r="A113" s="1" t="s">
        <v>653</v>
      </c>
      <c r="B113" s="2">
        <f t="shared" si="7"/>
        <v>39783</v>
      </c>
      <c r="C113" s="14">
        <f t="shared" si="8"/>
        <v>0.6916666666666668</v>
      </c>
      <c r="D113" s="10">
        <f t="shared" si="9"/>
        <v>1.9932694444444445</v>
      </c>
      <c r="E113" s="9">
        <f t="shared" si="10"/>
        <v>-23.83643888888889</v>
      </c>
      <c r="F113" s="8">
        <f t="shared" si="11"/>
        <v>0.002695</v>
      </c>
      <c r="G113">
        <f t="shared" si="6"/>
        <v>0.24690823880952545</v>
      </c>
    </row>
    <row r="114" spans="1:7" ht="15">
      <c r="A114" s="1" t="s">
        <v>654</v>
      </c>
      <c r="B114" s="2">
        <f t="shared" si="7"/>
        <v>39783</v>
      </c>
      <c r="C114" s="14">
        <f t="shared" si="8"/>
        <v>0.6923611111111111</v>
      </c>
      <c r="D114" s="10">
        <f t="shared" si="9"/>
        <v>2.0095722222222223</v>
      </c>
      <c r="E114" s="9">
        <f t="shared" si="10"/>
        <v>-23.833816666666664</v>
      </c>
      <c r="F114" s="8">
        <f t="shared" si="11"/>
        <v>0.002695</v>
      </c>
      <c r="G114">
        <f t="shared" si="6"/>
        <v>0.24690823880952545</v>
      </c>
    </row>
    <row r="115" spans="1:7" ht="15">
      <c r="A115" s="1" t="s">
        <v>655</v>
      </c>
      <c r="B115" s="2">
        <f t="shared" si="7"/>
        <v>39783</v>
      </c>
      <c r="C115" s="14">
        <f t="shared" si="8"/>
        <v>0.6930555555555555</v>
      </c>
      <c r="D115" s="10">
        <f t="shared" si="9"/>
        <v>2.025875</v>
      </c>
      <c r="E115" s="9">
        <f t="shared" si="10"/>
        <v>-23.831191666666665</v>
      </c>
      <c r="F115" s="8">
        <f t="shared" si="11"/>
        <v>0.002695</v>
      </c>
      <c r="G115">
        <f t="shared" si="6"/>
        <v>0.24690823880952545</v>
      </c>
    </row>
    <row r="116" spans="1:7" ht="15">
      <c r="A116" s="1" t="s">
        <v>656</v>
      </c>
      <c r="B116" s="2">
        <f t="shared" si="7"/>
        <v>39783</v>
      </c>
      <c r="C116" s="14">
        <f t="shared" si="8"/>
        <v>0.69375</v>
      </c>
      <c r="D116" s="10">
        <f t="shared" si="9"/>
        <v>2.042177777777778</v>
      </c>
      <c r="E116" s="9">
        <f t="shared" si="10"/>
        <v>-23.828563888888887</v>
      </c>
      <c r="F116" s="8">
        <f t="shared" si="11"/>
        <v>0.002695</v>
      </c>
      <c r="G116">
        <f t="shared" si="6"/>
        <v>0.24690823880952545</v>
      </c>
    </row>
    <row r="117" spans="1:7" ht="15">
      <c r="A117" s="1" t="s">
        <v>657</v>
      </c>
      <c r="B117" s="2">
        <f t="shared" si="7"/>
        <v>39783</v>
      </c>
      <c r="C117" s="14">
        <f t="shared" si="8"/>
        <v>0.6944444444444445</v>
      </c>
      <c r="D117" s="10">
        <f t="shared" si="9"/>
        <v>2.058480555555555</v>
      </c>
      <c r="E117" s="9">
        <f t="shared" si="10"/>
        <v>-23.825930555555555</v>
      </c>
      <c r="F117" s="8">
        <f t="shared" si="11"/>
        <v>0.002695</v>
      </c>
      <c r="G117">
        <f t="shared" si="6"/>
        <v>0.24690823880952545</v>
      </c>
    </row>
    <row r="118" spans="1:7" ht="15">
      <c r="A118" s="1" t="s">
        <v>658</v>
      </c>
      <c r="B118" s="2">
        <f t="shared" si="7"/>
        <v>39783</v>
      </c>
      <c r="C118" s="14">
        <f t="shared" si="8"/>
        <v>0.6951388888888889</v>
      </c>
      <c r="D118" s="10">
        <f t="shared" si="9"/>
        <v>2.074780555555556</v>
      </c>
      <c r="E118" s="9">
        <f t="shared" si="10"/>
        <v>-23.823291666666666</v>
      </c>
      <c r="F118" s="8">
        <f t="shared" si="11"/>
        <v>0.002695</v>
      </c>
      <c r="G118">
        <f t="shared" si="6"/>
        <v>0.24690823880952545</v>
      </c>
    </row>
    <row r="119" spans="1:7" ht="15">
      <c r="A119" s="1" t="s">
        <v>659</v>
      </c>
      <c r="B119" s="2">
        <f t="shared" si="7"/>
        <v>39783</v>
      </c>
      <c r="C119" s="14">
        <f t="shared" si="8"/>
        <v>0.6958333333333333</v>
      </c>
      <c r="D119" s="10">
        <f t="shared" si="9"/>
        <v>2.0910833333333336</v>
      </c>
      <c r="E119" s="9">
        <f t="shared" si="10"/>
        <v>-23.82065</v>
      </c>
      <c r="F119" s="8">
        <f t="shared" si="11"/>
        <v>0.002695</v>
      </c>
      <c r="G119">
        <f t="shared" si="6"/>
        <v>0.24690823880952545</v>
      </c>
    </row>
    <row r="120" spans="1:7" ht="15">
      <c r="A120" s="1" t="s">
        <v>660</v>
      </c>
      <c r="B120" s="2">
        <f t="shared" si="7"/>
        <v>39783</v>
      </c>
      <c r="C120" s="14">
        <f t="shared" si="8"/>
        <v>0.6965277777777777</v>
      </c>
      <c r="D120" s="10">
        <f t="shared" si="9"/>
        <v>2.1073833333333334</v>
      </c>
      <c r="E120" s="9">
        <f t="shared" si="10"/>
        <v>-23.818002777777778</v>
      </c>
      <c r="F120" s="8">
        <f t="shared" si="11"/>
        <v>0.002695</v>
      </c>
      <c r="G120">
        <f t="shared" si="6"/>
        <v>0.24690823880952545</v>
      </c>
    </row>
    <row r="121" spans="1:7" ht="15">
      <c r="A121" s="1" t="s">
        <v>661</v>
      </c>
      <c r="B121" s="2">
        <f t="shared" si="7"/>
        <v>39783</v>
      </c>
      <c r="C121" s="14">
        <f t="shared" si="8"/>
        <v>0.6972222222222223</v>
      </c>
      <c r="D121" s="10">
        <f t="shared" si="9"/>
        <v>2.123683333333333</v>
      </c>
      <c r="E121" s="9">
        <f t="shared" si="10"/>
        <v>-23.81535277777778</v>
      </c>
      <c r="F121" s="8">
        <f t="shared" si="11"/>
        <v>0.002695</v>
      </c>
      <c r="G121">
        <f t="shared" si="6"/>
        <v>0.24690823880952545</v>
      </c>
    </row>
    <row r="122" spans="1:7" ht="15">
      <c r="A122" s="1" t="s">
        <v>662</v>
      </c>
      <c r="B122" s="2">
        <f t="shared" si="7"/>
        <v>39783</v>
      </c>
      <c r="C122" s="14">
        <f t="shared" si="8"/>
        <v>0.6979166666666666</v>
      </c>
      <c r="D122" s="10">
        <f t="shared" si="9"/>
        <v>2.1399833333333333</v>
      </c>
      <c r="E122" s="9">
        <f t="shared" si="10"/>
        <v>-23.812697222222223</v>
      </c>
      <c r="F122" s="8">
        <f t="shared" si="11"/>
        <v>0.002695</v>
      </c>
      <c r="G122">
        <f t="shared" si="6"/>
        <v>0.24690823880952545</v>
      </c>
    </row>
    <row r="123" spans="1:7" ht="15">
      <c r="A123" s="1" t="s">
        <v>663</v>
      </c>
      <c r="B123" s="2">
        <f t="shared" si="7"/>
        <v>39783</v>
      </c>
      <c r="C123" s="14">
        <f t="shared" si="8"/>
        <v>0.6986111111111111</v>
      </c>
      <c r="D123" s="10">
        <f t="shared" si="9"/>
        <v>2.156283333333333</v>
      </c>
      <c r="E123" s="9">
        <f t="shared" si="10"/>
        <v>-23.810036111111113</v>
      </c>
      <c r="F123" s="8">
        <f t="shared" si="11"/>
        <v>0.002695</v>
      </c>
      <c r="G123">
        <f t="shared" si="6"/>
        <v>0.24690823880952545</v>
      </c>
    </row>
    <row r="124" spans="1:7" ht="15">
      <c r="A124" s="1" t="s">
        <v>664</v>
      </c>
      <c r="B124" s="2">
        <f t="shared" si="7"/>
        <v>39783</v>
      </c>
      <c r="C124" s="14">
        <f t="shared" si="8"/>
        <v>0.6993055555555556</v>
      </c>
      <c r="D124" s="10">
        <f t="shared" si="9"/>
        <v>2.1725833333333333</v>
      </c>
      <c r="E124" s="9">
        <f t="shared" si="10"/>
        <v>-23.807372222222224</v>
      </c>
      <c r="F124" s="8">
        <f t="shared" si="11"/>
        <v>0.002696</v>
      </c>
      <c r="G124">
        <f t="shared" si="6"/>
        <v>0.24681665676809406</v>
      </c>
    </row>
    <row r="125" spans="1:7" ht="15">
      <c r="A125" s="1" t="s">
        <v>665</v>
      </c>
      <c r="B125" s="2">
        <f t="shared" si="7"/>
        <v>39783</v>
      </c>
      <c r="C125" s="14">
        <f t="shared" si="8"/>
        <v>0.7000000000000001</v>
      </c>
      <c r="D125" s="10">
        <f t="shared" si="9"/>
        <v>2.188883333333333</v>
      </c>
      <c r="E125" s="9">
        <f t="shared" si="10"/>
        <v>-23.804705555555557</v>
      </c>
      <c r="F125" s="8">
        <f t="shared" si="11"/>
        <v>0.002696</v>
      </c>
      <c r="G125">
        <f t="shared" si="6"/>
        <v>0.24681665676809406</v>
      </c>
    </row>
    <row r="126" spans="1:7" ht="15">
      <c r="A126" s="1" t="s">
        <v>666</v>
      </c>
      <c r="B126" s="2">
        <f t="shared" si="7"/>
        <v>39783</v>
      </c>
      <c r="C126" s="14">
        <f t="shared" si="8"/>
        <v>0.7006944444444444</v>
      </c>
      <c r="D126" s="10">
        <f t="shared" si="9"/>
        <v>2.2051805555555557</v>
      </c>
      <c r="E126" s="9">
        <f t="shared" si="10"/>
        <v>-23.802033333333334</v>
      </c>
      <c r="F126" s="8">
        <f t="shared" si="11"/>
        <v>0.002696</v>
      </c>
      <c r="G126">
        <f t="shared" si="6"/>
        <v>0.24681665676809406</v>
      </c>
    </row>
    <row r="127" spans="1:7" ht="15">
      <c r="A127" s="1" t="s">
        <v>667</v>
      </c>
      <c r="B127" s="2">
        <f t="shared" si="7"/>
        <v>39783</v>
      </c>
      <c r="C127" s="14">
        <f t="shared" si="8"/>
        <v>0.7013888888888888</v>
      </c>
      <c r="D127" s="10">
        <f t="shared" si="9"/>
        <v>2.221477777777778</v>
      </c>
      <c r="E127" s="9">
        <f t="shared" si="10"/>
        <v>-23.799355555555557</v>
      </c>
      <c r="F127" s="8">
        <f t="shared" si="11"/>
        <v>0.002696</v>
      </c>
      <c r="G127">
        <f t="shared" si="6"/>
        <v>0.24681665676809406</v>
      </c>
    </row>
    <row r="128" spans="1:7" ht="15">
      <c r="A128" s="1" t="s">
        <v>668</v>
      </c>
      <c r="B128" s="2">
        <f t="shared" si="7"/>
        <v>39783</v>
      </c>
      <c r="C128" s="14">
        <f t="shared" si="8"/>
        <v>0.7020833333333334</v>
      </c>
      <c r="D128" s="10">
        <f t="shared" si="9"/>
        <v>2.237775</v>
      </c>
      <c r="E128" s="9">
        <f t="shared" si="10"/>
        <v>-23.796675</v>
      </c>
      <c r="F128" s="8">
        <f t="shared" si="11"/>
        <v>0.002696</v>
      </c>
      <c r="G128">
        <f t="shared" si="6"/>
        <v>0.24681665676809406</v>
      </c>
    </row>
    <row r="129" spans="1:7" ht="15">
      <c r="A129" s="1" t="s">
        <v>669</v>
      </c>
      <c r="B129" s="2">
        <f t="shared" si="7"/>
        <v>39783</v>
      </c>
      <c r="C129" s="14">
        <f t="shared" si="8"/>
        <v>0.7027777777777778</v>
      </c>
      <c r="D129" s="10">
        <f t="shared" si="9"/>
        <v>2.2540722222222223</v>
      </c>
      <c r="E129" s="9">
        <f t="shared" si="10"/>
        <v>-23.793991666666667</v>
      </c>
      <c r="F129" s="8">
        <f t="shared" si="11"/>
        <v>0.002696</v>
      </c>
      <c r="G129">
        <f t="shared" si="6"/>
        <v>0.24681665676809406</v>
      </c>
    </row>
    <row r="130" spans="1:7" ht="15">
      <c r="A130" s="1" t="s">
        <v>670</v>
      </c>
      <c r="B130" s="2">
        <f t="shared" si="7"/>
        <v>39783</v>
      </c>
      <c r="C130" s="14">
        <f t="shared" si="8"/>
        <v>0.7034722222222222</v>
      </c>
      <c r="D130" s="10">
        <f t="shared" si="9"/>
        <v>2.2703694444444444</v>
      </c>
      <c r="E130" s="9">
        <f t="shared" si="10"/>
        <v>-23.79130277777778</v>
      </c>
      <c r="F130" s="8">
        <f t="shared" si="11"/>
        <v>0.002696</v>
      </c>
      <c r="G130">
        <f t="shared" si="6"/>
        <v>0.24681665676809406</v>
      </c>
    </row>
    <row r="131" spans="1:7" ht="15">
      <c r="A131" s="1" t="s">
        <v>671</v>
      </c>
      <c r="B131" s="2">
        <f t="shared" si="7"/>
        <v>39783</v>
      </c>
      <c r="C131" s="14">
        <f t="shared" si="8"/>
        <v>0.7041666666666666</v>
      </c>
      <c r="D131" s="10">
        <f t="shared" si="9"/>
        <v>2.2866666666666666</v>
      </c>
      <c r="E131" s="9">
        <f t="shared" si="10"/>
        <v>-23.788608333333336</v>
      </c>
      <c r="F131" s="8">
        <f t="shared" si="11"/>
        <v>0.002696</v>
      </c>
      <c r="G131">
        <f t="shared" si="6"/>
        <v>0.24681665676809406</v>
      </c>
    </row>
    <row r="132" spans="1:7" ht="15">
      <c r="A132" s="1" t="s">
        <v>672</v>
      </c>
      <c r="B132" s="2">
        <f t="shared" si="7"/>
        <v>39783</v>
      </c>
      <c r="C132" s="14">
        <f t="shared" si="8"/>
        <v>0.7048611111111112</v>
      </c>
      <c r="D132" s="10">
        <f t="shared" si="9"/>
        <v>2.302961111111111</v>
      </c>
      <c r="E132" s="9">
        <f t="shared" si="10"/>
        <v>-23.785911111111112</v>
      </c>
      <c r="F132" s="8">
        <f t="shared" si="11"/>
        <v>0.002696</v>
      </c>
      <c r="G132">
        <f t="shared" si="6"/>
        <v>0.24681665676809406</v>
      </c>
    </row>
    <row r="133" spans="1:7" ht="15">
      <c r="A133" s="1" t="s">
        <v>673</v>
      </c>
      <c r="B133" s="2">
        <f t="shared" si="7"/>
        <v>39783</v>
      </c>
      <c r="C133" s="14">
        <f t="shared" si="8"/>
        <v>0.7055555555555556</v>
      </c>
      <c r="D133" s="10">
        <f t="shared" si="9"/>
        <v>2.3192555555555554</v>
      </c>
      <c r="E133" s="9">
        <f t="shared" si="10"/>
        <v>-23.78320833333333</v>
      </c>
      <c r="F133" s="8">
        <f t="shared" si="11"/>
        <v>0.002696</v>
      </c>
      <c r="G133">
        <f t="shared" si="6"/>
        <v>0.24681665676809406</v>
      </c>
    </row>
    <row r="134" spans="1:7" ht="15">
      <c r="A134" s="1" t="s">
        <v>674</v>
      </c>
      <c r="B134" s="2">
        <f t="shared" si="7"/>
        <v>39783</v>
      </c>
      <c r="C134" s="14">
        <f t="shared" si="8"/>
        <v>0.7062499999999999</v>
      </c>
      <c r="D134" s="10">
        <f t="shared" si="9"/>
        <v>2.33555</v>
      </c>
      <c r="E134" s="9">
        <f t="shared" si="10"/>
        <v>-23.780502777777777</v>
      </c>
      <c r="F134" s="8">
        <f t="shared" si="11"/>
        <v>0.002696</v>
      </c>
      <c r="G134">
        <f t="shared" si="6"/>
        <v>0.24681665676809406</v>
      </c>
    </row>
    <row r="135" spans="1:7" ht="15">
      <c r="A135" s="1" t="s">
        <v>675</v>
      </c>
      <c r="B135" s="2">
        <f t="shared" si="7"/>
        <v>39783</v>
      </c>
      <c r="C135" s="14">
        <f t="shared" si="8"/>
        <v>0.7069444444444444</v>
      </c>
      <c r="D135" s="10">
        <f t="shared" si="9"/>
        <v>2.3518444444444446</v>
      </c>
      <c r="E135" s="9">
        <f t="shared" si="10"/>
        <v>-23.777794444444442</v>
      </c>
      <c r="F135" s="8">
        <f t="shared" si="11"/>
        <v>0.002696</v>
      </c>
      <c r="G135">
        <f t="shared" si="6"/>
        <v>0.24681665676809406</v>
      </c>
    </row>
    <row r="136" spans="1:7" ht="15">
      <c r="A136" s="1" t="s">
        <v>676</v>
      </c>
      <c r="B136" s="2">
        <f t="shared" si="7"/>
        <v>39783</v>
      </c>
      <c r="C136" s="14">
        <f t="shared" si="8"/>
        <v>0.7076388888888889</v>
      </c>
      <c r="D136" s="10">
        <f t="shared" si="9"/>
        <v>2.368138888888889</v>
      </c>
      <c r="E136" s="9">
        <f t="shared" si="10"/>
        <v>-23.775080555555554</v>
      </c>
      <c r="F136" s="8">
        <f t="shared" si="11"/>
        <v>0.002696</v>
      </c>
      <c r="G136">
        <f t="shared" si="6"/>
        <v>0.24681665676809406</v>
      </c>
    </row>
    <row r="137" spans="1:7" ht="15">
      <c r="A137" s="1" t="s">
        <v>677</v>
      </c>
      <c r="B137" s="2">
        <f t="shared" si="7"/>
        <v>39783</v>
      </c>
      <c r="C137" s="14">
        <f t="shared" si="8"/>
        <v>0.7083333333333334</v>
      </c>
      <c r="D137" s="10">
        <f t="shared" si="9"/>
        <v>2.3844305555555554</v>
      </c>
      <c r="E137" s="9">
        <f t="shared" si="10"/>
        <v>-23.77236111111111</v>
      </c>
      <c r="F137" s="8">
        <f t="shared" si="11"/>
        <v>0.002696</v>
      </c>
      <c r="G137">
        <f t="shared" si="6"/>
        <v>0.24681665676809406</v>
      </c>
    </row>
    <row r="138" spans="1:7" ht="15">
      <c r="A138" s="1" t="s">
        <v>678</v>
      </c>
      <c r="B138" s="2">
        <f t="shared" si="7"/>
        <v>39783</v>
      </c>
      <c r="C138" s="14">
        <f t="shared" si="8"/>
        <v>0.7090277777777777</v>
      </c>
      <c r="D138" s="10">
        <f t="shared" si="9"/>
        <v>2.400725</v>
      </c>
      <c r="E138" s="9">
        <f t="shared" si="10"/>
        <v>-23.76963888888889</v>
      </c>
      <c r="F138" s="8">
        <f t="shared" si="11"/>
        <v>0.002696</v>
      </c>
      <c r="G138">
        <f t="shared" si="6"/>
        <v>0.24681665676809406</v>
      </c>
    </row>
    <row r="139" spans="1:7" ht="15">
      <c r="A139" s="1" t="s">
        <v>679</v>
      </c>
      <c r="B139" s="2">
        <f t="shared" si="7"/>
        <v>39783</v>
      </c>
      <c r="C139" s="14">
        <f t="shared" si="8"/>
        <v>0.7097222222222223</v>
      </c>
      <c r="D139" s="10">
        <f t="shared" si="9"/>
        <v>2.4170166666666666</v>
      </c>
      <c r="E139" s="9">
        <f t="shared" si="10"/>
        <v>-23.766913888888887</v>
      </c>
      <c r="F139" s="8">
        <f t="shared" si="11"/>
        <v>0.002696</v>
      </c>
      <c r="G139">
        <f t="shared" si="6"/>
        <v>0.24681665676809406</v>
      </c>
    </row>
    <row r="140" spans="1:7" ht="15">
      <c r="A140" s="1" t="s">
        <v>680</v>
      </c>
      <c r="B140" s="2">
        <f t="shared" si="7"/>
        <v>39783</v>
      </c>
      <c r="C140" s="14">
        <f t="shared" si="8"/>
        <v>0.7104166666666667</v>
      </c>
      <c r="D140" s="10">
        <f t="shared" si="9"/>
        <v>2.433308333333333</v>
      </c>
      <c r="E140" s="9">
        <f t="shared" si="10"/>
        <v>-23.76418333333333</v>
      </c>
      <c r="F140" s="8">
        <f t="shared" si="11"/>
        <v>0.002696</v>
      </c>
      <c r="G140">
        <f t="shared" si="6"/>
        <v>0.24681665676809406</v>
      </c>
    </row>
    <row r="141" spans="1:7" ht="15">
      <c r="A141" s="1" t="s">
        <v>681</v>
      </c>
      <c r="B141" s="2">
        <f t="shared" si="7"/>
        <v>39783</v>
      </c>
      <c r="C141" s="14">
        <f t="shared" si="8"/>
        <v>0.7111111111111111</v>
      </c>
      <c r="D141" s="10">
        <f t="shared" si="9"/>
        <v>2.4496</v>
      </c>
      <c r="E141" s="9">
        <f t="shared" si="10"/>
        <v>-23.761447222222223</v>
      </c>
      <c r="F141" s="8">
        <f t="shared" si="11"/>
        <v>0.002696</v>
      </c>
      <c r="G141">
        <f t="shared" si="6"/>
        <v>0.24681665676809406</v>
      </c>
    </row>
    <row r="142" spans="1:7" ht="15">
      <c r="A142" s="1" t="s">
        <v>590</v>
      </c>
      <c r="B142" s="2">
        <f t="shared" si="7"/>
        <v>39783</v>
      </c>
      <c r="C142" s="14">
        <f t="shared" si="8"/>
        <v>0.7118055555555555</v>
      </c>
      <c r="D142" s="10">
        <f t="shared" si="9"/>
        <v>2.465891666666667</v>
      </c>
      <c r="E142" s="9">
        <f t="shared" si="10"/>
        <v>-23.75871111111111</v>
      </c>
      <c r="F142" s="8">
        <f t="shared" si="11"/>
        <v>0.002697</v>
      </c>
      <c r="G142">
        <f t="shared" si="6"/>
        <v>0.24672514263941214</v>
      </c>
    </row>
    <row r="143" spans="1:7" ht="15">
      <c r="A143" s="1" t="s">
        <v>591</v>
      </c>
      <c r="B143" s="2">
        <f t="shared" si="7"/>
        <v>39783</v>
      </c>
      <c r="C143" s="14">
        <f t="shared" si="8"/>
        <v>0.7125</v>
      </c>
      <c r="D143" s="10">
        <f t="shared" si="9"/>
        <v>2.482180555555556</v>
      </c>
      <c r="E143" s="9">
        <f t="shared" si="10"/>
        <v>-23.755966666666666</v>
      </c>
      <c r="F143" s="8">
        <f t="shared" si="11"/>
        <v>0.002697</v>
      </c>
      <c r="G143">
        <f t="shared" si="6"/>
        <v>0.24672514263941214</v>
      </c>
    </row>
    <row r="144" spans="1:7" ht="15">
      <c r="A144" s="1" t="s">
        <v>592</v>
      </c>
      <c r="B144" s="2">
        <f t="shared" si="7"/>
        <v>39783</v>
      </c>
      <c r="C144" s="14">
        <f t="shared" si="8"/>
        <v>0.7131944444444445</v>
      </c>
      <c r="D144" s="10">
        <f t="shared" si="9"/>
        <v>2.4984694444444444</v>
      </c>
      <c r="E144" s="9">
        <f t="shared" si="10"/>
        <v>-23.753222222222224</v>
      </c>
      <c r="F144" s="8">
        <f t="shared" si="11"/>
        <v>0.002697</v>
      </c>
      <c r="G144">
        <f t="shared" si="6"/>
        <v>0.24672514263941214</v>
      </c>
    </row>
    <row r="145" spans="1:7" ht="15">
      <c r="A145" s="1" t="s">
        <v>593</v>
      </c>
      <c r="B145" s="2">
        <f t="shared" si="7"/>
        <v>39783</v>
      </c>
      <c r="C145" s="14">
        <f t="shared" si="8"/>
        <v>0.7138888888888889</v>
      </c>
      <c r="D145" s="10">
        <f t="shared" si="9"/>
        <v>2.514761111111111</v>
      </c>
      <c r="E145" s="9">
        <f t="shared" si="10"/>
        <v>-23.750469444444445</v>
      </c>
      <c r="F145" s="8">
        <f t="shared" si="11"/>
        <v>0.002697</v>
      </c>
      <c r="G145">
        <f aca="true" t="shared" si="12" ref="G145:G208">DEGREES(ATAN($B$6/($B$8*F145)))</f>
        <v>0.24672514263941214</v>
      </c>
    </row>
    <row r="146" spans="1:7" ht="15">
      <c r="A146" s="1" t="s">
        <v>594</v>
      </c>
      <c r="B146" s="2">
        <f aca="true" t="shared" si="13" ref="B146:B209">DATE(FIXED(MID(A146,9,4)),FIXED(MID(A146,4,3)),FIXED(MID(A146,1,3)))</f>
        <v>39783</v>
      </c>
      <c r="C146" s="14">
        <f aca="true" t="shared" si="14" ref="C146:C209">(VALUE(MID(A146,14,2))+VALUE(MID(A146,17,2))/60+VALUE(MID(A146,20,5))/3660)/24</f>
        <v>0.7145833333333332</v>
      </c>
      <c r="D146" s="10">
        <f aca="true" t="shared" si="15" ref="D146:D209">VALUE(MID(A146,27,2))+VALUE(MID(A146,30,2))/60+VALUE(MID(A146,33,5))/3600</f>
        <v>2.53105</v>
      </c>
      <c r="E146" s="9">
        <f aca="true" t="shared" si="16" ref="E146:E209">(VALUE(MID(A146,40,3))+VALUE(MID(A146,43,2))/60+VALUE(MID(A146,46,7))/3600)*(IF(MID(A146,39,1)="-",-1,1))</f>
        <v>-23.74771666666667</v>
      </c>
      <c r="F146" s="8">
        <f aca="true" t="shared" si="17" ref="F146:F209">VALUE(MID(A146,53,9))</f>
        <v>0.002697</v>
      </c>
      <c r="G146">
        <f t="shared" si="12"/>
        <v>0.24672514263941214</v>
      </c>
    </row>
    <row r="147" spans="1:7" ht="15">
      <c r="A147" s="1" t="s">
        <v>595</v>
      </c>
      <c r="B147" s="2">
        <f t="shared" si="13"/>
        <v>39783</v>
      </c>
      <c r="C147" s="14">
        <f t="shared" si="14"/>
        <v>0.7152777777777778</v>
      </c>
      <c r="D147" s="10">
        <f t="shared" si="15"/>
        <v>2.547336111111111</v>
      </c>
      <c r="E147" s="9">
        <f t="shared" si="16"/>
        <v>-23.744958333333333</v>
      </c>
      <c r="F147" s="8">
        <f t="shared" si="17"/>
        <v>0.002697</v>
      </c>
      <c r="G147">
        <f t="shared" si="12"/>
        <v>0.24672514263941214</v>
      </c>
    </row>
    <row r="148" spans="1:7" ht="15">
      <c r="A148" s="1" t="s">
        <v>596</v>
      </c>
      <c r="B148" s="2">
        <f t="shared" si="13"/>
        <v>39783</v>
      </c>
      <c r="C148" s="14">
        <f t="shared" si="14"/>
        <v>0.7159722222222222</v>
      </c>
      <c r="D148" s="10">
        <f t="shared" si="15"/>
        <v>2.563625</v>
      </c>
      <c r="E148" s="9">
        <f t="shared" si="16"/>
        <v>-23.742194444444447</v>
      </c>
      <c r="F148" s="8">
        <f t="shared" si="17"/>
        <v>0.002697</v>
      </c>
      <c r="G148">
        <f t="shared" si="12"/>
        <v>0.24672514263941214</v>
      </c>
    </row>
    <row r="149" spans="1:7" ht="15">
      <c r="A149" s="1" t="s">
        <v>597</v>
      </c>
      <c r="B149" s="2">
        <f t="shared" si="13"/>
        <v>39783</v>
      </c>
      <c r="C149" s="14">
        <f t="shared" si="14"/>
        <v>0.7166666666666667</v>
      </c>
      <c r="D149" s="10">
        <f t="shared" si="15"/>
        <v>2.579911111111111</v>
      </c>
      <c r="E149" s="9">
        <f t="shared" si="16"/>
        <v>-23.739430555555558</v>
      </c>
      <c r="F149" s="8">
        <f t="shared" si="17"/>
        <v>0.002697</v>
      </c>
      <c r="G149">
        <f t="shared" si="12"/>
        <v>0.24672514263941214</v>
      </c>
    </row>
    <row r="150" spans="1:7" ht="15">
      <c r="A150" s="1" t="s">
        <v>598</v>
      </c>
      <c r="B150" s="2">
        <f t="shared" si="13"/>
        <v>39783</v>
      </c>
      <c r="C150" s="14">
        <f t="shared" si="14"/>
        <v>0.717361111111111</v>
      </c>
      <c r="D150" s="10">
        <f t="shared" si="15"/>
        <v>2.5962</v>
      </c>
      <c r="E150" s="9">
        <f t="shared" si="16"/>
        <v>-23.736658333333335</v>
      </c>
      <c r="F150" s="8">
        <f t="shared" si="17"/>
        <v>0.002697</v>
      </c>
      <c r="G150">
        <f t="shared" si="12"/>
        <v>0.24672514263941214</v>
      </c>
    </row>
    <row r="151" spans="1:7" ht="15">
      <c r="A151" s="1" t="s">
        <v>599</v>
      </c>
      <c r="B151" s="2">
        <f t="shared" si="13"/>
        <v>39783</v>
      </c>
      <c r="C151" s="14">
        <f t="shared" si="14"/>
        <v>0.7180555555555556</v>
      </c>
      <c r="D151" s="10">
        <f t="shared" si="15"/>
        <v>2.612486111111111</v>
      </c>
      <c r="E151" s="9">
        <f t="shared" si="16"/>
        <v>-23.73388611111111</v>
      </c>
      <c r="F151" s="8">
        <f t="shared" si="17"/>
        <v>0.002697</v>
      </c>
      <c r="G151">
        <f t="shared" si="12"/>
        <v>0.24672514263941214</v>
      </c>
    </row>
    <row r="152" spans="1:7" ht="15">
      <c r="A152" s="1" t="s">
        <v>600</v>
      </c>
      <c r="B152" s="2">
        <f t="shared" si="13"/>
        <v>39783</v>
      </c>
      <c r="C152" s="14">
        <f t="shared" si="14"/>
        <v>0.71875</v>
      </c>
      <c r="D152" s="10">
        <f t="shared" si="15"/>
        <v>2.628772222222222</v>
      </c>
      <c r="E152" s="9">
        <f t="shared" si="16"/>
        <v>-23.73110833333333</v>
      </c>
      <c r="F152" s="8">
        <f t="shared" si="17"/>
        <v>0.002697</v>
      </c>
      <c r="G152">
        <f t="shared" si="12"/>
        <v>0.24672514263941214</v>
      </c>
    </row>
    <row r="153" spans="1:7" ht="15">
      <c r="A153" s="1" t="s">
        <v>601</v>
      </c>
      <c r="B153" s="2">
        <f t="shared" si="13"/>
        <v>39783</v>
      </c>
      <c r="C153" s="14">
        <f t="shared" si="14"/>
        <v>0.7194444444444444</v>
      </c>
      <c r="D153" s="10">
        <f t="shared" si="15"/>
        <v>2.6450555555555555</v>
      </c>
      <c r="E153" s="9">
        <f t="shared" si="16"/>
        <v>-23.728324999999998</v>
      </c>
      <c r="F153" s="8">
        <f t="shared" si="17"/>
        <v>0.002697</v>
      </c>
      <c r="G153">
        <f t="shared" si="12"/>
        <v>0.24672514263941214</v>
      </c>
    </row>
    <row r="154" spans="1:7" ht="15">
      <c r="A154" s="1" t="s">
        <v>602</v>
      </c>
      <c r="B154" s="2">
        <f t="shared" si="13"/>
        <v>39783</v>
      </c>
      <c r="C154" s="14">
        <f t="shared" si="14"/>
        <v>0.720138888888889</v>
      </c>
      <c r="D154" s="10">
        <f t="shared" si="15"/>
        <v>2.6613416666666665</v>
      </c>
      <c r="E154" s="9">
        <f t="shared" si="16"/>
        <v>-23.725538888888888</v>
      </c>
      <c r="F154" s="8">
        <f t="shared" si="17"/>
        <v>0.002697</v>
      </c>
      <c r="G154">
        <f t="shared" si="12"/>
        <v>0.24672514263941214</v>
      </c>
    </row>
    <row r="155" spans="1:7" ht="15">
      <c r="A155" s="1" t="s">
        <v>603</v>
      </c>
      <c r="B155" s="2">
        <f t="shared" si="13"/>
        <v>39783</v>
      </c>
      <c r="C155" s="14">
        <f t="shared" si="14"/>
        <v>0.7208333333333333</v>
      </c>
      <c r="D155" s="10">
        <f t="shared" si="15"/>
        <v>2.677625</v>
      </c>
      <c r="E155" s="9">
        <f t="shared" si="16"/>
        <v>-23.722749999999998</v>
      </c>
      <c r="F155" s="8">
        <f t="shared" si="17"/>
        <v>0.002697</v>
      </c>
      <c r="G155">
        <f t="shared" si="12"/>
        <v>0.24672514263941214</v>
      </c>
    </row>
    <row r="156" spans="1:7" ht="15">
      <c r="A156" s="1" t="s">
        <v>604</v>
      </c>
      <c r="B156" s="2">
        <f t="shared" si="13"/>
        <v>39783</v>
      </c>
      <c r="C156" s="14">
        <f t="shared" si="14"/>
        <v>0.7215277777777778</v>
      </c>
      <c r="D156" s="10">
        <f t="shared" si="15"/>
        <v>2.6939083333333333</v>
      </c>
      <c r="E156" s="9">
        <f t="shared" si="16"/>
        <v>-23.719955555555554</v>
      </c>
      <c r="F156" s="8">
        <f t="shared" si="17"/>
        <v>0.002697</v>
      </c>
      <c r="G156">
        <f t="shared" si="12"/>
        <v>0.24672514263941214</v>
      </c>
    </row>
    <row r="157" spans="1:7" ht="15">
      <c r="A157" s="1" t="s">
        <v>605</v>
      </c>
      <c r="B157" s="2">
        <f t="shared" si="13"/>
        <v>39783</v>
      </c>
      <c r="C157" s="14">
        <f t="shared" si="14"/>
        <v>0.7222222222222222</v>
      </c>
      <c r="D157" s="10">
        <f t="shared" si="15"/>
        <v>2.7101916666666668</v>
      </c>
      <c r="E157" s="9">
        <f t="shared" si="16"/>
        <v>-23.71715833333333</v>
      </c>
      <c r="F157" s="8">
        <f t="shared" si="17"/>
        <v>0.002697</v>
      </c>
      <c r="G157">
        <f t="shared" si="12"/>
        <v>0.24672514263941214</v>
      </c>
    </row>
    <row r="158" spans="1:7" ht="15">
      <c r="A158" s="1" t="s">
        <v>606</v>
      </c>
      <c r="B158" s="2">
        <f t="shared" si="13"/>
        <v>39783</v>
      </c>
      <c r="C158" s="14">
        <f t="shared" si="14"/>
        <v>0.7229166666666668</v>
      </c>
      <c r="D158" s="10">
        <f t="shared" si="15"/>
        <v>2.726475</v>
      </c>
      <c r="E158" s="9">
        <f t="shared" si="16"/>
        <v>-23.714358333333333</v>
      </c>
      <c r="F158" s="8">
        <f t="shared" si="17"/>
        <v>0.002698</v>
      </c>
      <c r="G158">
        <f t="shared" si="12"/>
        <v>0.246633696347967</v>
      </c>
    </row>
    <row r="159" spans="1:7" ht="15">
      <c r="A159" s="1" t="s">
        <v>607</v>
      </c>
      <c r="B159" s="2">
        <f t="shared" si="13"/>
        <v>39783</v>
      </c>
      <c r="C159" s="14">
        <f t="shared" si="14"/>
        <v>0.7236111111111111</v>
      </c>
      <c r="D159" s="10">
        <f t="shared" si="15"/>
        <v>2.7427555555555556</v>
      </c>
      <c r="E159" s="9">
        <f t="shared" si="16"/>
        <v>-23.711552777777776</v>
      </c>
      <c r="F159" s="8">
        <f t="shared" si="17"/>
        <v>0.002698</v>
      </c>
      <c r="G159">
        <f t="shared" si="12"/>
        <v>0.246633696347967</v>
      </c>
    </row>
    <row r="160" spans="1:7" ht="15">
      <c r="A160" s="1" t="s">
        <v>608</v>
      </c>
      <c r="B160" s="2">
        <f t="shared" si="13"/>
        <v>39783</v>
      </c>
      <c r="C160" s="14">
        <f t="shared" si="14"/>
        <v>0.7243055555555555</v>
      </c>
      <c r="D160" s="10">
        <f t="shared" si="15"/>
        <v>2.759038888888889</v>
      </c>
      <c r="E160" s="9">
        <f t="shared" si="16"/>
        <v>-23.708744444444445</v>
      </c>
      <c r="F160" s="8">
        <f t="shared" si="17"/>
        <v>0.002698</v>
      </c>
      <c r="G160">
        <f t="shared" si="12"/>
        <v>0.246633696347967</v>
      </c>
    </row>
    <row r="161" spans="1:7" ht="15">
      <c r="A161" s="1" t="s">
        <v>609</v>
      </c>
      <c r="B161" s="2">
        <f t="shared" si="13"/>
        <v>39783</v>
      </c>
      <c r="C161" s="14">
        <f t="shared" si="14"/>
        <v>0.725</v>
      </c>
      <c r="D161" s="10">
        <f t="shared" si="15"/>
        <v>2.7753194444444444</v>
      </c>
      <c r="E161" s="9">
        <f t="shared" si="16"/>
        <v>-23.705933333333334</v>
      </c>
      <c r="F161" s="8">
        <f t="shared" si="17"/>
        <v>0.002698</v>
      </c>
      <c r="G161">
        <f t="shared" si="12"/>
        <v>0.246633696347967</v>
      </c>
    </row>
    <row r="162" spans="1:7" ht="15">
      <c r="A162" s="1" t="s">
        <v>610</v>
      </c>
      <c r="B162" s="2">
        <f t="shared" si="13"/>
        <v>39783</v>
      </c>
      <c r="C162" s="14">
        <f t="shared" si="14"/>
        <v>0.7256944444444445</v>
      </c>
      <c r="D162" s="10">
        <f t="shared" si="15"/>
        <v>2.7916</v>
      </c>
      <c r="E162" s="9">
        <f t="shared" si="16"/>
        <v>-23.703116666666666</v>
      </c>
      <c r="F162" s="8">
        <f t="shared" si="17"/>
        <v>0.002698</v>
      </c>
      <c r="G162">
        <f t="shared" si="12"/>
        <v>0.246633696347967</v>
      </c>
    </row>
    <row r="163" spans="1:7" ht="15">
      <c r="A163" s="1" t="s">
        <v>611</v>
      </c>
      <c r="B163" s="2">
        <f t="shared" si="13"/>
        <v>39783</v>
      </c>
      <c r="C163" s="14">
        <f t="shared" si="14"/>
        <v>0.7263888888888889</v>
      </c>
      <c r="D163" s="10">
        <f t="shared" si="15"/>
        <v>2.8078805555555553</v>
      </c>
      <c r="E163" s="9">
        <f t="shared" si="16"/>
        <v>-23.700294444444445</v>
      </c>
      <c r="F163" s="8">
        <f t="shared" si="17"/>
        <v>0.002698</v>
      </c>
      <c r="G163">
        <f t="shared" si="12"/>
        <v>0.246633696347967</v>
      </c>
    </row>
    <row r="164" spans="1:7" ht="15">
      <c r="A164" s="1" t="s">
        <v>612</v>
      </c>
      <c r="B164" s="2">
        <f t="shared" si="13"/>
        <v>39783</v>
      </c>
      <c r="C164" s="14">
        <f t="shared" si="14"/>
        <v>0.7270833333333333</v>
      </c>
      <c r="D164" s="10">
        <f t="shared" si="15"/>
        <v>2.824158333333333</v>
      </c>
      <c r="E164" s="9">
        <f t="shared" si="16"/>
        <v>-23.697472222222224</v>
      </c>
      <c r="F164" s="8">
        <f t="shared" si="17"/>
        <v>0.002698</v>
      </c>
      <c r="G164">
        <f t="shared" si="12"/>
        <v>0.246633696347967</v>
      </c>
    </row>
    <row r="165" spans="1:7" ht="15">
      <c r="A165" s="1" t="s">
        <v>613</v>
      </c>
      <c r="B165" s="2">
        <f t="shared" si="13"/>
        <v>39783</v>
      </c>
      <c r="C165" s="14">
        <f t="shared" si="14"/>
        <v>0.7277777777777777</v>
      </c>
      <c r="D165" s="10">
        <f t="shared" si="15"/>
        <v>2.840438888888889</v>
      </c>
      <c r="E165" s="9">
        <f t="shared" si="16"/>
        <v>-23.694644444444446</v>
      </c>
      <c r="F165" s="8">
        <f t="shared" si="17"/>
        <v>0.002698</v>
      </c>
      <c r="G165">
        <f t="shared" si="12"/>
        <v>0.246633696347967</v>
      </c>
    </row>
    <row r="166" spans="1:7" ht="15">
      <c r="A166" s="1" t="s">
        <v>614</v>
      </c>
      <c r="B166" s="2">
        <f t="shared" si="13"/>
        <v>39783</v>
      </c>
      <c r="C166" s="14">
        <f t="shared" si="14"/>
        <v>0.7284722222222223</v>
      </c>
      <c r="D166" s="10">
        <f t="shared" si="15"/>
        <v>2.856716666666667</v>
      </c>
      <c r="E166" s="9">
        <f t="shared" si="16"/>
        <v>-23.691813888888888</v>
      </c>
      <c r="F166" s="8">
        <f t="shared" si="17"/>
        <v>0.002698</v>
      </c>
      <c r="G166">
        <f t="shared" si="12"/>
        <v>0.246633696347967</v>
      </c>
    </row>
    <row r="167" spans="1:7" ht="15">
      <c r="A167" s="1" t="s">
        <v>615</v>
      </c>
      <c r="B167" s="2">
        <f t="shared" si="13"/>
        <v>39783</v>
      </c>
      <c r="C167" s="14">
        <f t="shared" si="14"/>
        <v>0.7291666666666666</v>
      </c>
      <c r="D167" s="10">
        <f t="shared" si="15"/>
        <v>2.8729944444444446</v>
      </c>
      <c r="E167" s="9">
        <f t="shared" si="16"/>
        <v>-23.68897777777778</v>
      </c>
      <c r="F167" s="8">
        <f t="shared" si="17"/>
        <v>0.002698</v>
      </c>
      <c r="G167">
        <f t="shared" si="12"/>
        <v>0.246633696347967</v>
      </c>
    </row>
    <row r="168" spans="1:7" ht="15">
      <c r="A168" s="1" t="s">
        <v>0</v>
      </c>
      <c r="B168" s="2">
        <f t="shared" si="13"/>
        <v>39783</v>
      </c>
      <c r="C168" s="14">
        <f t="shared" si="14"/>
        <v>0.7298611111111111</v>
      </c>
      <c r="D168" s="10">
        <f t="shared" si="15"/>
        <v>2.8892694444444444</v>
      </c>
      <c r="E168" s="9">
        <f t="shared" si="16"/>
        <v>-23.686141666666668</v>
      </c>
      <c r="F168" s="8">
        <f t="shared" si="17"/>
        <v>0.002698</v>
      </c>
      <c r="G168">
        <f t="shared" si="12"/>
        <v>0.246633696347967</v>
      </c>
    </row>
    <row r="169" spans="1:7" ht="15">
      <c r="A169" s="1" t="s">
        <v>1</v>
      </c>
      <c r="B169" s="2">
        <f t="shared" si="13"/>
        <v>39783</v>
      </c>
      <c r="C169" s="14">
        <f t="shared" si="14"/>
        <v>0.7305555555555556</v>
      </c>
      <c r="D169" s="10">
        <f t="shared" si="15"/>
        <v>2.9055472222222223</v>
      </c>
      <c r="E169" s="9">
        <f t="shared" si="16"/>
        <v>-23.683297222222222</v>
      </c>
      <c r="F169" s="8">
        <f t="shared" si="17"/>
        <v>0.002698</v>
      </c>
      <c r="G169">
        <f t="shared" si="12"/>
        <v>0.246633696347967</v>
      </c>
    </row>
    <row r="170" spans="1:7" ht="15">
      <c r="A170" s="1" t="s">
        <v>2</v>
      </c>
      <c r="B170" s="2">
        <f t="shared" si="13"/>
        <v>39783</v>
      </c>
      <c r="C170" s="14">
        <f t="shared" si="14"/>
        <v>0.7312500000000001</v>
      </c>
      <c r="D170" s="10">
        <f t="shared" si="15"/>
        <v>2.921822222222222</v>
      </c>
      <c r="E170" s="9">
        <f t="shared" si="16"/>
        <v>-23.68045277777778</v>
      </c>
      <c r="F170" s="8">
        <f t="shared" si="17"/>
        <v>0.002698</v>
      </c>
      <c r="G170">
        <f t="shared" si="12"/>
        <v>0.246633696347967</v>
      </c>
    </row>
    <row r="171" spans="1:7" ht="15">
      <c r="A171" s="1" t="s">
        <v>3</v>
      </c>
      <c r="B171" s="2">
        <f t="shared" si="13"/>
        <v>39783</v>
      </c>
      <c r="C171" s="14">
        <f t="shared" si="14"/>
        <v>0.7319444444444444</v>
      </c>
      <c r="D171" s="10">
        <f t="shared" si="15"/>
        <v>2.9380972222222224</v>
      </c>
      <c r="E171" s="9">
        <f t="shared" si="16"/>
        <v>-23.67760277777778</v>
      </c>
      <c r="F171" s="8">
        <f t="shared" si="17"/>
        <v>0.002698</v>
      </c>
      <c r="G171">
        <f t="shared" si="12"/>
        <v>0.246633696347967</v>
      </c>
    </row>
    <row r="172" spans="1:7" ht="15">
      <c r="A172" s="1" t="s">
        <v>4</v>
      </c>
      <c r="B172" s="2">
        <f t="shared" si="13"/>
        <v>39783</v>
      </c>
      <c r="C172" s="14">
        <f t="shared" si="14"/>
        <v>0.7326388888888888</v>
      </c>
      <c r="D172" s="10">
        <f t="shared" si="15"/>
        <v>2.9543722222222226</v>
      </c>
      <c r="E172" s="9">
        <f t="shared" si="16"/>
        <v>-23.67475</v>
      </c>
      <c r="F172" s="8">
        <f t="shared" si="17"/>
        <v>0.002699</v>
      </c>
      <c r="G172">
        <f t="shared" si="12"/>
        <v>0.2465423178183578</v>
      </c>
    </row>
    <row r="173" spans="1:7" ht="15">
      <c r="A173" s="1" t="s">
        <v>5</v>
      </c>
      <c r="B173" s="2">
        <f t="shared" si="13"/>
        <v>39783</v>
      </c>
      <c r="C173" s="14">
        <f t="shared" si="14"/>
        <v>0.7333333333333334</v>
      </c>
      <c r="D173" s="10">
        <f t="shared" si="15"/>
        <v>2.9706472222222224</v>
      </c>
      <c r="E173" s="9">
        <f t="shared" si="16"/>
        <v>-23.671894444444444</v>
      </c>
      <c r="F173" s="8">
        <f t="shared" si="17"/>
        <v>0.002699</v>
      </c>
      <c r="G173">
        <f t="shared" si="12"/>
        <v>0.2465423178183578</v>
      </c>
    </row>
    <row r="174" spans="1:7" ht="15">
      <c r="A174" s="1" t="s">
        <v>6</v>
      </c>
      <c r="B174" s="2">
        <f t="shared" si="13"/>
        <v>39783</v>
      </c>
      <c r="C174" s="14">
        <f t="shared" si="14"/>
        <v>0.7340277777777778</v>
      </c>
      <c r="D174" s="10">
        <f t="shared" si="15"/>
        <v>2.9869222222222223</v>
      </c>
      <c r="E174" s="9">
        <f t="shared" si="16"/>
        <v>-23.669033333333335</v>
      </c>
      <c r="F174" s="8">
        <f t="shared" si="17"/>
        <v>0.002699</v>
      </c>
      <c r="G174">
        <f t="shared" si="12"/>
        <v>0.2465423178183578</v>
      </c>
    </row>
    <row r="175" spans="1:7" ht="15">
      <c r="A175" s="1" t="s">
        <v>7</v>
      </c>
      <c r="B175" s="2">
        <f t="shared" si="13"/>
        <v>39783</v>
      </c>
      <c r="C175" s="14">
        <f t="shared" si="14"/>
        <v>0.7347222222222222</v>
      </c>
      <c r="D175" s="10">
        <f t="shared" si="15"/>
        <v>3.0031944444444445</v>
      </c>
      <c r="E175" s="9">
        <f t="shared" si="16"/>
        <v>-23.666169444444442</v>
      </c>
      <c r="F175" s="8">
        <f t="shared" si="17"/>
        <v>0.002699</v>
      </c>
      <c r="G175">
        <f t="shared" si="12"/>
        <v>0.2465423178183578</v>
      </c>
    </row>
    <row r="176" spans="1:7" ht="15">
      <c r="A176" s="1" t="s">
        <v>8</v>
      </c>
      <c r="B176" s="2">
        <f t="shared" si="13"/>
        <v>39783</v>
      </c>
      <c r="C176" s="14">
        <f t="shared" si="14"/>
        <v>0.7354166666666666</v>
      </c>
      <c r="D176" s="10">
        <f t="shared" si="15"/>
        <v>3.0194666666666667</v>
      </c>
      <c r="E176" s="9">
        <f t="shared" si="16"/>
        <v>-23.663302777777776</v>
      </c>
      <c r="F176" s="8">
        <f t="shared" si="17"/>
        <v>0.002699</v>
      </c>
      <c r="G176">
        <f t="shared" si="12"/>
        <v>0.2465423178183578</v>
      </c>
    </row>
    <row r="177" spans="1:7" ht="15">
      <c r="A177" s="1" t="s">
        <v>9</v>
      </c>
      <c r="B177" s="2">
        <f t="shared" si="13"/>
        <v>39783</v>
      </c>
      <c r="C177" s="14">
        <f t="shared" si="14"/>
        <v>0.7361111111111112</v>
      </c>
      <c r="D177" s="10">
        <f t="shared" si="15"/>
        <v>3.035738888888889</v>
      </c>
      <c r="E177" s="9">
        <f t="shared" si="16"/>
        <v>-23.660433333333334</v>
      </c>
      <c r="F177" s="8">
        <f t="shared" si="17"/>
        <v>0.002699</v>
      </c>
      <c r="G177">
        <f t="shared" si="12"/>
        <v>0.2465423178183578</v>
      </c>
    </row>
    <row r="178" spans="1:7" ht="15">
      <c r="A178" s="1" t="s">
        <v>10</v>
      </c>
      <c r="B178" s="2">
        <f t="shared" si="13"/>
        <v>39783</v>
      </c>
      <c r="C178" s="14">
        <f t="shared" si="14"/>
        <v>0.7368055555555556</v>
      </c>
      <c r="D178" s="10">
        <f t="shared" si="15"/>
        <v>3.052011111111111</v>
      </c>
      <c r="E178" s="9">
        <f t="shared" si="16"/>
        <v>-23.65755833333333</v>
      </c>
      <c r="F178" s="8">
        <f t="shared" si="17"/>
        <v>0.002699</v>
      </c>
      <c r="G178">
        <f t="shared" si="12"/>
        <v>0.2465423178183578</v>
      </c>
    </row>
    <row r="179" spans="1:7" ht="15">
      <c r="A179" s="1" t="s">
        <v>11</v>
      </c>
      <c r="B179" s="2">
        <f t="shared" si="13"/>
        <v>39783</v>
      </c>
      <c r="C179" s="14">
        <f t="shared" si="14"/>
        <v>0.7374999999999999</v>
      </c>
      <c r="D179" s="10">
        <f t="shared" si="15"/>
        <v>3.068280555555556</v>
      </c>
      <c r="E179" s="9">
        <f t="shared" si="16"/>
        <v>-23.654680555555554</v>
      </c>
      <c r="F179" s="8">
        <f t="shared" si="17"/>
        <v>0.002699</v>
      </c>
      <c r="G179">
        <f t="shared" si="12"/>
        <v>0.2465423178183578</v>
      </c>
    </row>
    <row r="180" spans="1:7" ht="15">
      <c r="A180" s="1" t="s">
        <v>12</v>
      </c>
      <c r="B180" s="2">
        <f t="shared" si="13"/>
        <v>39783</v>
      </c>
      <c r="C180" s="14">
        <f t="shared" si="14"/>
        <v>0.7381944444444444</v>
      </c>
      <c r="D180" s="10">
        <f t="shared" si="15"/>
        <v>3.08455</v>
      </c>
      <c r="E180" s="9">
        <f t="shared" si="16"/>
        <v>-23.651799999999998</v>
      </c>
      <c r="F180" s="8">
        <f t="shared" si="17"/>
        <v>0.002699</v>
      </c>
      <c r="G180">
        <f t="shared" si="12"/>
        <v>0.2465423178183578</v>
      </c>
    </row>
    <row r="181" spans="1:7" ht="15">
      <c r="A181" s="1" t="s">
        <v>13</v>
      </c>
      <c r="B181" s="2">
        <f t="shared" si="13"/>
        <v>39783</v>
      </c>
      <c r="C181" s="14">
        <f t="shared" si="14"/>
        <v>0.7388888888888889</v>
      </c>
      <c r="D181" s="10">
        <f t="shared" si="15"/>
        <v>3.1008194444444444</v>
      </c>
      <c r="E181" s="9">
        <f t="shared" si="16"/>
        <v>-23.648913888888888</v>
      </c>
      <c r="F181" s="8">
        <f t="shared" si="17"/>
        <v>0.002699</v>
      </c>
      <c r="G181">
        <f t="shared" si="12"/>
        <v>0.2465423178183578</v>
      </c>
    </row>
    <row r="182" spans="1:7" ht="15">
      <c r="A182" s="1" t="s">
        <v>14</v>
      </c>
      <c r="B182" s="2">
        <f t="shared" si="13"/>
        <v>39783</v>
      </c>
      <c r="C182" s="14">
        <f t="shared" si="14"/>
        <v>0.7395833333333334</v>
      </c>
      <c r="D182" s="10">
        <f t="shared" si="15"/>
        <v>3.117088888888889</v>
      </c>
      <c r="E182" s="9">
        <f t="shared" si="16"/>
        <v>-23.646024999999998</v>
      </c>
      <c r="F182" s="8">
        <f t="shared" si="17"/>
        <v>0.002699</v>
      </c>
      <c r="G182">
        <f t="shared" si="12"/>
        <v>0.2465423178183578</v>
      </c>
    </row>
    <row r="183" spans="1:7" ht="15">
      <c r="A183" s="1" t="s">
        <v>15</v>
      </c>
      <c r="B183" s="2">
        <f t="shared" si="13"/>
        <v>39783</v>
      </c>
      <c r="C183" s="14">
        <f t="shared" si="14"/>
        <v>0.7402777777777777</v>
      </c>
      <c r="D183" s="10">
        <f t="shared" si="15"/>
        <v>3.1333583333333332</v>
      </c>
      <c r="E183" s="9">
        <f t="shared" si="16"/>
        <v>-23.64313333333333</v>
      </c>
      <c r="F183" s="8">
        <f t="shared" si="17"/>
        <v>0.002699</v>
      </c>
      <c r="G183">
        <f t="shared" si="12"/>
        <v>0.2465423178183578</v>
      </c>
    </row>
    <row r="184" spans="1:7" ht="15">
      <c r="A184" s="1" t="s">
        <v>16</v>
      </c>
      <c r="B184" s="2">
        <f t="shared" si="13"/>
        <v>39783</v>
      </c>
      <c r="C184" s="14">
        <f t="shared" si="14"/>
        <v>0.7409722222222223</v>
      </c>
      <c r="D184" s="10">
        <f t="shared" si="15"/>
        <v>3.149625</v>
      </c>
      <c r="E184" s="9">
        <f t="shared" si="16"/>
        <v>-23.640238888888888</v>
      </c>
      <c r="F184" s="8">
        <f t="shared" si="17"/>
        <v>0.002699</v>
      </c>
      <c r="G184">
        <f t="shared" si="12"/>
        <v>0.2465423178183578</v>
      </c>
    </row>
    <row r="185" spans="1:7" ht="15">
      <c r="A185" s="1" t="s">
        <v>17</v>
      </c>
      <c r="B185" s="2">
        <f t="shared" si="13"/>
        <v>39783</v>
      </c>
      <c r="C185" s="14">
        <f t="shared" si="14"/>
        <v>0.7416666666666667</v>
      </c>
      <c r="D185" s="10">
        <f t="shared" si="15"/>
        <v>3.1658916666666665</v>
      </c>
      <c r="E185" s="9">
        <f t="shared" si="16"/>
        <v>-23.637341666666668</v>
      </c>
      <c r="F185" s="8">
        <f t="shared" si="17"/>
        <v>0.002699</v>
      </c>
      <c r="G185">
        <f t="shared" si="12"/>
        <v>0.2465423178183578</v>
      </c>
    </row>
    <row r="186" spans="1:7" ht="15">
      <c r="A186" s="1" t="s">
        <v>18</v>
      </c>
      <c r="B186" s="2">
        <f t="shared" si="13"/>
        <v>39783</v>
      </c>
      <c r="C186" s="14">
        <f t="shared" si="14"/>
        <v>0.7423611111111111</v>
      </c>
      <c r="D186" s="10">
        <f t="shared" si="15"/>
        <v>3.182158333333333</v>
      </c>
      <c r="E186" s="9">
        <f t="shared" si="16"/>
        <v>-23.634438888888887</v>
      </c>
      <c r="F186" s="8">
        <f t="shared" si="17"/>
        <v>0.0027</v>
      </c>
      <c r="G186">
        <f t="shared" si="12"/>
        <v>0.24645100697529548</v>
      </c>
    </row>
    <row r="187" spans="1:7" ht="15">
      <c r="A187" s="1" t="s">
        <v>19</v>
      </c>
      <c r="B187" s="2">
        <f t="shared" si="13"/>
        <v>39783</v>
      </c>
      <c r="C187" s="14">
        <f t="shared" si="14"/>
        <v>0.7430555555555555</v>
      </c>
      <c r="D187" s="10">
        <f t="shared" si="15"/>
        <v>3.198425</v>
      </c>
      <c r="E187" s="9">
        <f t="shared" si="16"/>
        <v>-23.631533333333334</v>
      </c>
      <c r="F187" s="8">
        <f t="shared" si="17"/>
        <v>0.0027</v>
      </c>
      <c r="G187">
        <f t="shared" si="12"/>
        <v>0.24645100697529548</v>
      </c>
    </row>
    <row r="188" spans="1:7" ht="15">
      <c r="A188" s="1" t="s">
        <v>20</v>
      </c>
      <c r="B188" s="2">
        <f t="shared" si="13"/>
        <v>39783</v>
      </c>
      <c r="C188" s="14">
        <f t="shared" si="14"/>
        <v>0.74375</v>
      </c>
      <c r="D188" s="10">
        <f t="shared" si="15"/>
        <v>3.214691666666667</v>
      </c>
      <c r="E188" s="9">
        <f t="shared" si="16"/>
        <v>-23.628625</v>
      </c>
      <c r="F188" s="8">
        <f t="shared" si="17"/>
        <v>0.0027</v>
      </c>
      <c r="G188">
        <f t="shared" si="12"/>
        <v>0.24645100697529548</v>
      </c>
    </row>
    <row r="189" spans="1:7" ht="15">
      <c r="A189" s="1" t="s">
        <v>21</v>
      </c>
      <c r="B189" s="2">
        <f t="shared" si="13"/>
        <v>39783</v>
      </c>
      <c r="C189" s="14">
        <f t="shared" si="14"/>
        <v>0.7444444444444445</v>
      </c>
      <c r="D189" s="10">
        <f t="shared" si="15"/>
        <v>3.2309555555555556</v>
      </c>
      <c r="E189" s="9">
        <f t="shared" si="16"/>
        <v>-23.62571388888889</v>
      </c>
      <c r="F189" s="8">
        <f t="shared" si="17"/>
        <v>0.0027</v>
      </c>
      <c r="G189">
        <f t="shared" si="12"/>
        <v>0.24645100697529548</v>
      </c>
    </row>
    <row r="190" spans="1:7" ht="15">
      <c r="A190" s="1" t="s">
        <v>22</v>
      </c>
      <c r="B190" s="2">
        <f t="shared" si="13"/>
        <v>39783</v>
      </c>
      <c r="C190" s="14">
        <f t="shared" si="14"/>
        <v>0.7451388888888889</v>
      </c>
      <c r="D190" s="10">
        <f t="shared" si="15"/>
        <v>3.2472194444444447</v>
      </c>
      <c r="E190" s="9">
        <f t="shared" si="16"/>
        <v>-23.6228</v>
      </c>
      <c r="F190" s="8">
        <f t="shared" si="17"/>
        <v>0.0027</v>
      </c>
      <c r="G190">
        <f t="shared" si="12"/>
        <v>0.24645100697529548</v>
      </c>
    </row>
    <row r="191" spans="1:7" ht="15">
      <c r="A191" s="1" t="s">
        <v>23</v>
      </c>
      <c r="B191" s="2">
        <f t="shared" si="13"/>
        <v>39783</v>
      </c>
      <c r="C191" s="14">
        <f t="shared" si="14"/>
        <v>0.7458333333333332</v>
      </c>
      <c r="D191" s="10">
        <f t="shared" si="15"/>
        <v>3.2634833333333333</v>
      </c>
      <c r="E191" s="9">
        <f t="shared" si="16"/>
        <v>-23.619880555555557</v>
      </c>
      <c r="F191" s="8">
        <f t="shared" si="17"/>
        <v>0.0027</v>
      </c>
      <c r="G191">
        <f t="shared" si="12"/>
        <v>0.24645100697529548</v>
      </c>
    </row>
    <row r="192" spans="1:7" ht="15">
      <c r="A192" s="1" t="s">
        <v>24</v>
      </c>
      <c r="B192" s="2">
        <f t="shared" si="13"/>
        <v>39783</v>
      </c>
      <c r="C192" s="14">
        <f t="shared" si="14"/>
        <v>0.7465277777777778</v>
      </c>
      <c r="D192" s="10">
        <f t="shared" si="15"/>
        <v>3.2797472222222224</v>
      </c>
      <c r="E192" s="9">
        <f t="shared" si="16"/>
        <v>-23.616958333333333</v>
      </c>
      <c r="F192" s="8">
        <f t="shared" si="17"/>
        <v>0.0027</v>
      </c>
      <c r="G192">
        <f t="shared" si="12"/>
        <v>0.24645100697529548</v>
      </c>
    </row>
    <row r="193" spans="1:7" ht="15">
      <c r="A193" s="1" t="s">
        <v>25</v>
      </c>
      <c r="B193" s="2">
        <f t="shared" si="13"/>
        <v>39783</v>
      </c>
      <c r="C193" s="14">
        <f t="shared" si="14"/>
        <v>0.7472222222222222</v>
      </c>
      <c r="D193" s="10">
        <f t="shared" si="15"/>
        <v>3.2960083333333334</v>
      </c>
      <c r="E193" s="9">
        <f t="shared" si="16"/>
        <v>-23.614033333333335</v>
      </c>
      <c r="F193" s="8">
        <f t="shared" si="17"/>
        <v>0.0027</v>
      </c>
      <c r="G193">
        <f t="shared" si="12"/>
        <v>0.24645100697529548</v>
      </c>
    </row>
    <row r="194" spans="1:7" ht="15">
      <c r="A194" s="1" t="s">
        <v>26</v>
      </c>
      <c r="B194" s="2">
        <f t="shared" si="13"/>
        <v>39783</v>
      </c>
      <c r="C194" s="14">
        <f t="shared" si="14"/>
        <v>0.7479166666666667</v>
      </c>
      <c r="D194" s="10">
        <f t="shared" si="15"/>
        <v>3.3122694444444445</v>
      </c>
      <c r="E194" s="9">
        <f t="shared" si="16"/>
        <v>-23.611105555555557</v>
      </c>
      <c r="F194" s="8">
        <f t="shared" si="17"/>
        <v>0.0027</v>
      </c>
      <c r="G194">
        <f t="shared" si="12"/>
        <v>0.24645100697529548</v>
      </c>
    </row>
    <row r="195" spans="1:7" ht="15">
      <c r="A195" s="1" t="s">
        <v>27</v>
      </c>
      <c r="B195" s="2">
        <f t="shared" si="13"/>
        <v>39783</v>
      </c>
      <c r="C195" s="14">
        <f t="shared" si="14"/>
        <v>0.748611111111111</v>
      </c>
      <c r="D195" s="10">
        <f t="shared" si="15"/>
        <v>3.328530555555555</v>
      </c>
      <c r="E195" s="9">
        <f t="shared" si="16"/>
        <v>-23.608172222222223</v>
      </c>
      <c r="F195" s="8">
        <f t="shared" si="17"/>
        <v>0.0027</v>
      </c>
      <c r="G195">
        <f t="shared" si="12"/>
        <v>0.24645100697529548</v>
      </c>
    </row>
    <row r="196" spans="1:7" ht="15">
      <c r="A196" s="1" t="s">
        <v>28</v>
      </c>
      <c r="B196" s="2">
        <f t="shared" si="13"/>
        <v>39783</v>
      </c>
      <c r="C196" s="14">
        <f t="shared" si="14"/>
        <v>0.7493055555555556</v>
      </c>
      <c r="D196" s="10">
        <f t="shared" si="15"/>
        <v>3.3447916666666666</v>
      </c>
      <c r="E196" s="9">
        <f t="shared" si="16"/>
        <v>-23.60523888888889</v>
      </c>
      <c r="F196" s="8">
        <f t="shared" si="17"/>
        <v>0.0027</v>
      </c>
      <c r="G196">
        <f t="shared" si="12"/>
        <v>0.24645100697529548</v>
      </c>
    </row>
    <row r="197" spans="1:7" ht="15">
      <c r="A197" s="1" t="s">
        <v>29</v>
      </c>
      <c r="B197" s="2">
        <f t="shared" si="13"/>
        <v>39783</v>
      </c>
      <c r="C197" s="14">
        <f t="shared" si="14"/>
        <v>0.75</v>
      </c>
      <c r="D197" s="10">
        <f t="shared" si="15"/>
        <v>3.3610527777777777</v>
      </c>
      <c r="E197" s="9">
        <f t="shared" si="16"/>
        <v>-23.602300000000003</v>
      </c>
      <c r="F197" s="8">
        <f t="shared" si="17"/>
        <v>0.0027</v>
      </c>
      <c r="G197">
        <f t="shared" si="12"/>
        <v>0.24645100697529548</v>
      </c>
    </row>
    <row r="198" spans="1:7" ht="15">
      <c r="A198" s="1" t="s">
        <v>30</v>
      </c>
      <c r="B198" s="2">
        <f t="shared" si="13"/>
        <v>39783</v>
      </c>
      <c r="C198" s="14">
        <f t="shared" si="14"/>
        <v>0.7506944444444444</v>
      </c>
      <c r="D198" s="10">
        <f t="shared" si="15"/>
        <v>3.377311111111111</v>
      </c>
      <c r="E198" s="9">
        <f t="shared" si="16"/>
        <v>-23.59935833333333</v>
      </c>
      <c r="F198" s="8">
        <f t="shared" si="17"/>
        <v>0.0027</v>
      </c>
      <c r="G198">
        <f t="shared" si="12"/>
        <v>0.24645100697529548</v>
      </c>
    </row>
    <row r="199" spans="1:7" ht="15">
      <c r="A199" s="1" t="s">
        <v>31</v>
      </c>
      <c r="B199" s="2">
        <f t="shared" si="13"/>
        <v>39783</v>
      </c>
      <c r="C199" s="14">
        <f t="shared" si="14"/>
        <v>0.751388888888889</v>
      </c>
      <c r="D199" s="10">
        <f t="shared" si="15"/>
        <v>3.393569444444444</v>
      </c>
      <c r="E199" s="9">
        <f t="shared" si="16"/>
        <v>-23.596413888888886</v>
      </c>
      <c r="F199" s="8">
        <f t="shared" si="17"/>
        <v>0.002701</v>
      </c>
      <c r="G199">
        <f t="shared" si="12"/>
        <v>0.24635976374360258</v>
      </c>
    </row>
    <row r="200" spans="1:7" ht="15">
      <c r="A200" s="1" t="s">
        <v>32</v>
      </c>
      <c r="B200" s="2">
        <f t="shared" si="13"/>
        <v>39783</v>
      </c>
      <c r="C200" s="14">
        <f t="shared" si="14"/>
        <v>0.7520833333333333</v>
      </c>
      <c r="D200" s="10">
        <f t="shared" si="15"/>
        <v>3.4098277777777777</v>
      </c>
      <c r="E200" s="9">
        <f t="shared" si="16"/>
        <v>-23.593466666666664</v>
      </c>
      <c r="F200" s="8">
        <f t="shared" si="17"/>
        <v>0.002701</v>
      </c>
      <c r="G200">
        <f t="shared" si="12"/>
        <v>0.24635976374360258</v>
      </c>
    </row>
    <row r="201" spans="1:7" ht="15">
      <c r="A201" s="1" t="s">
        <v>33</v>
      </c>
      <c r="B201" s="2">
        <f t="shared" si="13"/>
        <v>39783</v>
      </c>
      <c r="C201" s="14">
        <f t="shared" si="14"/>
        <v>0.7527777777777778</v>
      </c>
      <c r="D201" s="10">
        <f t="shared" si="15"/>
        <v>3.426083333333333</v>
      </c>
      <c r="E201" s="9">
        <f t="shared" si="16"/>
        <v>-23.590516666666666</v>
      </c>
      <c r="F201" s="8">
        <f t="shared" si="17"/>
        <v>0.002701</v>
      </c>
      <c r="G201">
        <f t="shared" si="12"/>
        <v>0.24635976374360258</v>
      </c>
    </row>
    <row r="202" spans="1:7" ht="15">
      <c r="A202" s="1" t="s">
        <v>34</v>
      </c>
      <c r="B202" s="2">
        <f t="shared" si="13"/>
        <v>39783</v>
      </c>
      <c r="C202" s="14">
        <f t="shared" si="14"/>
        <v>0.7534722222222222</v>
      </c>
      <c r="D202" s="10">
        <f t="shared" si="15"/>
        <v>3.442341666666667</v>
      </c>
      <c r="E202" s="9">
        <f t="shared" si="16"/>
        <v>-23.587563888888887</v>
      </c>
      <c r="F202" s="8">
        <f t="shared" si="17"/>
        <v>0.002701</v>
      </c>
      <c r="G202">
        <f t="shared" si="12"/>
        <v>0.24635976374360258</v>
      </c>
    </row>
    <row r="203" spans="1:7" ht="15">
      <c r="A203" s="1" t="s">
        <v>35</v>
      </c>
      <c r="B203" s="2">
        <f t="shared" si="13"/>
        <v>39783</v>
      </c>
      <c r="C203" s="14">
        <f t="shared" si="14"/>
        <v>0.7541666666666668</v>
      </c>
      <c r="D203" s="10">
        <f t="shared" si="15"/>
        <v>3.4585972222222225</v>
      </c>
      <c r="E203" s="9">
        <f t="shared" si="16"/>
        <v>-23.584605555555555</v>
      </c>
      <c r="F203" s="8">
        <f t="shared" si="17"/>
        <v>0.002701</v>
      </c>
      <c r="G203">
        <f t="shared" si="12"/>
        <v>0.24635976374360258</v>
      </c>
    </row>
    <row r="204" spans="1:7" ht="15">
      <c r="A204" s="1" t="s">
        <v>36</v>
      </c>
      <c r="B204" s="2">
        <f t="shared" si="13"/>
        <v>39783</v>
      </c>
      <c r="C204" s="14">
        <f t="shared" si="14"/>
        <v>0.7548611111111111</v>
      </c>
      <c r="D204" s="10">
        <f t="shared" si="15"/>
        <v>3.474852777777778</v>
      </c>
      <c r="E204" s="9">
        <f t="shared" si="16"/>
        <v>-23.581647222222223</v>
      </c>
      <c r="F204" s="8">
        <f t="shared" si="17"/>
        <v>0.002701</v>
      </c>
      <c r="G204">
        <f t="shared" si="12"/>
        <v>0.24635976374360258</v>
      </c>
    </row>
    <row r="205" spans="1:7" ht="15">
      <c r="A205" s="1" t="s">
        <v>37</v>
      </c>
      <c r="B205" s="2">
        <f t="shared" si="13"/>
        <v>39783</v>
      </c>
      <c r="C205" s="14">
        <f t="shared" si="14"/>
        <v>0.7555555555555555</v>
      </c>
      <c r="D205" s="10">
        <f t="shared" si="15"/>
        <v>3.4911083333333335</v>
      </c>
      <c r="E205" s="9">
        <f t="shared" si="16"/>
        <v>-23.578683333333334</v>
      </c>
      <c r="F205" s="8">
        <f t="shared" si="17"/>
        <v>0.002701</v>
      </c>
      <c r="G205">
        <f t="shared" si="12"/>
        <v>0.24635976374360258</v>
      </c>
    </row>
    <row r="206" spans="1:7" ht="15">
      <c r="A206" s="1" t="s">
        <v>38</v>
      </c>
      <c r="B206" s="2">
        <f t="shared" si="13"/>
        <v>39783</v>
      </c>
      <c r="C206" s="14">
        <f t="shared" si="14"/>
        <v>0.75625</v>
      </c>
      <c r="D206" s="10">
        <f t="shared" si="15"/>
        <v>3.507361111111111</v>
      </c>
      <c r="E206" s="9">
        <f t="shared" si="16"/>
        <v>-23.575716666666665</v>
      </c>
      <c r="F206" s="8">
        <f t="shared" si="17"/>
        <v>0.002701</v>
      </c>
      <c r="G206">
        <f t="shared" si="12"/>
        <v>0.24635976374360258</v>
      </c>
    </row>
    <row r="207" spans="1:7" ht="15">
      <c r="A207" s="1" t="s">
        <v>39</v>
      </c>
      <c r="B207" s="2">
        <f t="shared" si="13"/>
        <v>39783</v>
      </c>
      <c r="C207" s="14">
        <f t="shared" si="14"/>
        <v>0.7569444444444445</v>
      </c>
      <c r="D207" s="10">
        <f t="shared" si="15"/>
        <v>3.523613888888889</v>
      </c>
      <c r="E207" s="9">
        <f t="shared" si="16"/>
        <v>-23.572747222222223</v>
      </c>
      <c r="F207" s="8">
        <f t="shared" si="17"/>
        <v>0.002701</v>
      </c>
      <c r="G207">
        <f t="shared" si="12"/>
        <v>0.24635976374360258</v>
      </c>
    </row>
    <row r="208" spans="1:7" ht="15">
      <c r="A208" s="1" t="s">
        <v>40</v>
      </c>
      <c r="B208" s="2">
        <f t="shared" si="13"/>
        <v>39783</v>
      </c>
      <c r="C208" s="14">
        <f t="shared" si="14"/>
        <v>0.7576388888888889</v>
      </c>
      <c r="D208" s="10">
        <f t="shared" si="15"/>
        <v>3.5398666666666667</v>
      </c>
      <c r="E208" s="9">
        <f t="shared" si="16"/>
        <v>-23.569775</v>
      </c>
      <c r="F208" s="8">
        <f t="shared" si="17"/>
        <v>0.002701</v>
      </c>
      <c r="G208">
        <f t="shared" si="12"/>
        <v>0.24635976374360258</v>
      </c>
    </row>
    <row r="209" spans="1:7" ht="15">
      <c r="A209" s="1" t="s">
        <v>41</v>
      </c>
      <c r="B209" s="2">
        <f t="shared" si="13"/>
        <v>39783</v>
      </c>
      <c r="C209" s="14">
        <f t="shared" si="14"/>
        <v>0.7583333333333333</v>
      </c>
      <c r="D209" s="10">
        <f t="shared" si="15"/>
        <v>3.556119444444444</v>
      </c>
      <c r="E209" s="9">
        <f t="shared" si="16"/>
        <v>-23.5668</v>
      </c>
      <c r="F209" s="8">
        <f t="shared" si="17"/>
        <v>0.002701</v>
      </c>
      <c r="G209">
        <f aca="true" t="shared" si="18" ref="G209:G272">DEGREES(ATAN($B$6/($B$8*F209)))</f>
        <v>0.24635976374360258</v>
      </c>
    </row>
    <row r="210" spans="1:7" ht="15">
      <c r="A210" s="1" t="s">
        <v>42</v>
      </c>
      <c r="B210" s="2">
        <f aca="true" t="shared" si="19" ref="B210:B273">DATE(FIXED(MID(A210,9,4)),FIXED(MID(A210,4,3)),FIXED(MID(A210,1,3)))</f>
        <v>39783</v>
      </c>
      <c r="C210" s="14">
        <f aca="true" t="shared" si="20" ref="C210:C273">(VALUE(MID(A210,14,2))+VALUE(MID(A210,17,2))/60+VALUE(MID(A210,20,5))/3660)/24</f>
        <v>0.7590277777777777</v>
      </c>
      <c r="D210" s="10">
        <f aca="true" t="shared" si="21" ref="D210:D273">VALUE(MID(A210,27,2))+VALUE(MID(A210,30,2))/60+VALUE(MID(A210,33,5))/3600</f>
        <v>3.572372222222222</v>
      </c>
      <c r="E210" s="9">
        <f aca="true" t="shared" si="22" ref="E210:E273">(VALUE(MID(A210,40,3))+VALUE(MID(A210,43,2))/60+VALUE(MID(A210,46,7))/3600)*(IF(MID(A210,39,1)="-",-1,1))</f>
        <v>-23.563822222222225</v>
      </c>
      <c r="F210" s="8">
        <f aca="true" t="shared" si="23" ref="F210:F273">VALUE(MID(A210,53,9))</f>
        <v>0.002701</v>
      </c>
      <c r="G210">
        <f t="shared" si="18"/>
        <v>0.24635976374360258</v>
      </c>
    </row>
    <row r="211" spans="1:7" ht="15">
      <c r="A211" s="1" t="s">
        <v>43</v>
      </c>
      <c r="B211" s="2">
        <f t="shared" si="19"/>
        <v>39783</v>
      </c>
      <c r="C211" s="14">
        <f t="shared" si="20"/>
        <v>0.7597222222222223</v>
      </c>
      <c r="D211" s="10">
        <f t="shared" si="21"/>
        <v>3.5886222222222224</v>
      </c>
      <c r="E211" s="9">
        <f t="shared" si="22"/>
        <v>-23.56084166666667</v>
      </c>
      <c r="F211" s="8">
        <f t="shared" si="23"/>
        <v>0.002702</v>
      </c>
      <c r="G211">
        <f t="shared" si="18"/>
        <v>0.24626858804821258</v>
      </c>
    </row>
    <row r="212" spans="1:7" ht="15">
      <c r="A212" s="1" t="s">
        <v>44</v>
      </c>
      <c r="B212" s="2">
        <f t="shared" si="19"/>
        <v>39783</v>
      </c>
      <c r="C212" s="14">
        <f t="shared" si="20"/>
        <v>0.7604166666666666</v>
      </c>
      <c r="D212" s="10">
        <f t="shared" si="21"/>
        <v>3.6048722222222223</v>
      </c>
      <c r="E212" s="9">
        <f t="shared" si="22"/>
        <v>-23.557855555555555</v>
      </c>
      <c r="F212" s="8">
        <f t="shared" si="23"/>
        <v>0.002702</v>
      </c>
      <c r="G212">
        <f t="shared" si="18"/>
        <v>0.24626858804821258</v>
      </c>
    </row>
    <row r="213" spans="1:7" ht="15">
      <c r="A213" s="1" t="s">
        <v>45</v>
      </c>
      <c r="B213" s="2">
        <f t="shared" si="19"/>
        <v>39783</v>
      </c>
      <c r="C213" s="14">
        <f t="shared" si="20"/>
        <v>0.7611111111111111</v>
      </c>
      <c r="D213" s="10">
        <f t="shared" si="21"/>
        <v>3.621122222222222</v>
      </c>
      <c r="E213" s="9">
        <f t="shared" si="22"/>
        <v>-23.554869444444446</v>
      </c>
      <c r="F213" s="8">
        <f t="shared" si="23"/>
        <v>0.002702</v>
      </c>
      <c r="G213">
        <f t="shared" si="18"/>
        <v>0.24626858804821258</v>
      </c>
    </row>
    <row r="214" spans="1:7" ht="15">
      <c r="A214" s="1" t="s">
        <v>46</v>
      </c>
      <c r="B214" s="2">
        <f t="shared" si="19"/>
        <v>39783</v>
      </c>
      <c r="C214" s="14">
        <f t="shared" si="20"/>
        <v>0.7618055555555556</v>
      </c>
      <c r="D214" s="10">
        <f t="shared" si="21"/>
        <v>3.6373694444444444</v>
      </c>
      <c r="E214" s="9">
        <f t="shared" si="22"/>
        <v>-23.55187777777778</v>
      </c>
      <c r="F214" s="8">
        <f t="shared" si="23"/>
        <v>0.002702</v>
      </c>
      <c r="G214">
        <f t="shared" si="18"/>
        <v>0.24626858804821258</v>
      </c>
    </row>
    <row r="215" spans="1:7" ht="15">
      <c r="A215" s="1" t="s">
        <v>47</v>
      </c>
      <c r="B215" s="2">
        <f t="shared" si="19"/>
        <v>39783</v>
      </c>
      <c r="C215" s="14">
        <f t="shared" si="20"/>
        <v>0.7625000000000001</v>
      </c>
      <c r="D215" s="10">
        <f t="shared" si="21"/>
        <v>3.6536194444444443</v>
      </c>
      <c r="E215" s="9">
        <f t="shared" si="22"/>
        <v>-23.548886111111113</v>
      </c>
      <c r="F215" s="8">
        <f t="shared" si="23"/>
        <v>0.002702</v>
      </c>
      <c r="G215">
        <f t="shared" si="18"/>
        <v>0.24626858804821258</v>
      </c>
    </row>
    <row r="216" spans="1:7" ht="15">
      <c r="A216" s="1" t="s">
        <v>48</v>
      </c>
      <c r="B216" s="2">
        <f t="shared" si="19"/>
        <v>39783</v>
      </c>
      <c r="C216" s="14">
        <f t="shared" si="20"/>
        <v>0.7631944444444444</v>
      </c>
      <c r="D216" s="10">
        <f t="shared" si="21"/>
        <v>3.6698666666666666</v>
      </c>
      <c r="E216" s="9">
        <f t="shared" si="22"/>
        <v>-23.54588888888889</v>
      </c>
      <c r="F216" s="8">
        <f t="shared" si="23"/>
        <v>0.002702</v>
      </c>
      <c r="G216">
        <f t="shared" si="18"/>
        <v>0.24626858804821258</v>
      </c>
    </row>
    <row r="217" spans="1:7" ht="15">
      <c r="A217" s="1" t="s">
        <v>49</v>
      </c>
      <c r="B217" s="2">
        <f t="shared" si="19"/>
        <v>39783</v>
      </c>
      <c r="C217" s="14">
        <f t="shared" si="20"/>
        <v>0.7638888888888888</v>
      </c>
      <c r="D217" s="10">
        <f t="shared" si="21"/>
        <v>3.6861111111111113</v>
      </c>
      <c r="E217" s="9">
        <f t="shared" si="22"/>
        <v>-23.54289166666667</v>
      </c>
      <c r="F217" s="8">
        <f t="shared" si="23"/>
        <v>0.002702</v>
      </c>
      <c r="G217">
        <f t="shared" si="18"/>
        <v>0.24626858804821258</v>
      </c>
    </row>
    <row r="218" spans="1:7" ht="15">
      <c r="A218" s="1" t="s">
        <v>50</v>
      </c>
      <c r="B218" s="2">
        <f t="shared" si="19"/>
        <v>39783</v>
      </c>
      <c r="C218" s="14">
        <f t="shared" si="20"/>
        <v>0.7645833333333334</v>
      </c>
      <c r="D218" s="10">
        <f t="shared" si="21"/>
        <v>3.7023583333333336</v>
      </c>
      <c r="E218" s="9">
        <f t="shared" si="22"/>
        <v>-23.53988888888889</v>
      </c>
      <c r="F218" s="8">
        <f t="shared" si="23"/>
        <v>0.002702</v>
      </c>
      <c r="G218">
        <f t="shared" si="18"/>
        <v>0.24626858804821258</v>
      </c>
    </row>
    <row r="219" spans="1:7" ht="15">
      <c r="A219" s="1" t="s">
        <v>51</v>
      </c>
      <c r="B219" s="2">
        <f t="shared" si="19"/>
        <v>39783</v>
      </c>
      <c r="C219" s="14">
        <f t="shared" si="20"/>
        <v>0.7652777777777778</v>
      </c>
      <c r="D219" s="10">
        <f t="shared" si="21"/>
        <v>3.718602777777778</v>
      </c>
      <c r="E219" s="9">
        <f t="shared" si="22"/>
        <v>-23.536886111111112</v>
      </c>
      <c r="F219" s="8">
        <f t="shared" si="23"/>
        <v>0.002702</v>
      </c>
      <c r="G219">
        <f t="shared" si="18"/>
        <v>0.24626858804821258</v>
      </c>
    </row>
    <row r="220" spans="1:7" ht="15">
      <c r="A220" s="1" t="s">
        <v>52</v>
      </c>
      <c r="B220" s="2">
        <f t="shared" si="19"/>
        <v>39783</v>
      </c>
      <c r="C220" s="14">
        <f t="shared" si="20"/>
        <v>0.7659722222222222</v>
      </c>
      <c r="D220" s="10">
        <f t="shared" si="21"/>
        <v>3.7348500000000002</v>
      </c>
      <c r="E220" s="9">
        <f t="shared" si="22"/>
        <v>-23.53387777777778</v>
      </c>
      <c r="F220" s="8">
        <f t="shared" si="23"/>
        <v>0.002702</v>
      </c>
      <c r="G220">
        <f t="shared" si="18"/>
        <v>0.24626858804821258</v>
      </c>
    </row>
    <row r="221" spans="1:7" ht="15">
      <c r="A221" s="1" t="s">
        <v>53</v>
      </c>
      <c r="B221" s="2">
        <f t="shared" si="19"/>
        <v>39783</v>
      </c>
      <c r="C221" s="14">
        <f t="shared" si="20"/>
        <v>0.7666666666666666</v>
      </c>
      <c r="D221" s="10">
        <f t="shared" si="21"/>
        <v>3.7510916666666665</v>
      </c>
      <c r="E221" s="9">
        <f t="shared" si="22"/>
        <v>-23.530866666666665</v>
      </c>
      <c r="F221" s="8">
        <f t="shared" si="23"/>
        <v>0.002702</v>
      </c>
      <c r="G221">
        <f t="shared" si="18"/>
        <v>0.24626858804821258</v>
      </c>
    </row>
    <row r="222" spans="1:7" ht="15">
      <c r="A222" s="1" t="s">
        <v>54</v>
      </c>
      <c r="B222" s="2">
        <f t="shared" si="19"/>
        <v>39783</v>
      </c>
      <c r="C222" s="14">
        <f t="shared" si="20"/>
        <v>0.7673611111111112</v>
      </c>
      <c r="D222" s="10">
        <f t="shared" si="21"/>
        <v>3.767336111111111</v>
      </c>
      <c r="E222" s="9">
        <f t="shared" si="22"/>
        <v>-23.527855555555554</v>
      </c>
      <c r="F222" s="8">
        <f t="shared" si="23"/>
        <v>0.002702</v>
      </c>
      <c r="G222">
        <f t="shared" si="18"/>
        <v>0.24626858804821258</v>
      </c>
    </row>
    <row r="223" spans="1:7" ht="15">
      <c r="A223" s="1" t="s">
        <v>55</v>
      </c>
      <c r="B223" s="2">
        <f t="shared" si="19"/>
        <v>39783</v>
      </c>
      <c r="C223" s="14">
        <f t="shared" si="20"/>
        <v>0.7680555555555556</v>
      </c>
      <c r="D223" s="10">
        <f t="shared" si="21"/>
        <v>3.7835777777777775</v>
      </c>
      <c r="E223" s="9">
        <f t="shared" si="22"/>
        <v>-23.524838888888887</v>
      </c>
      <c r="F223" s="8">
        <f t="shared" si="23"/>
        <v>0.002703</v>
      </c>
      <c r="G223">
        <f t="shared" si="18"/>
        <v>0.2461774798141705</v>
      </c>
    </row>
    <row r="224" spans="1:7" ht="15">
      <c r="A224" s="1" t="s">
        <v>56</v>
      </c>
      <c r="B224" s="2">
        <f t="shared" si="19"/>
        <v>39783</v>
      </c>
      <c r="C224" s="14">
        <f t="shared" si="20"/>
        <v>0.7687499999999999</v>
      </c>
      <c r="D224" s="10">
        <f t="shared" si="21"/>
        <v>3.799822222222222</v>
      </c>
      <c r="E224" s="9">
        <f t="shared" si="22"/>
        <v>-23.52182222222222</v>
      </c>
      <c r="F224" s="8">
        <f t="shared" si="23"/>
        <v>0.002703</v>
      </c>
      <c r="G224">
        <f t="shared" si="18"/>
        <v>0.2461774798141705</v>
      </c>
    </row>
    <row r="225" spans="1:7" ht="15">
      <c r="A225" s="1" t="s">
        <v>57</v>
      </c>
      <c r="B225" s="2">
        <f t="shared" si="19"/>
        <v>39783</v>
      </c>
      <c r="C225" s="14">
        <f t="shared" si="20"/>
        <v>0.7694444444444444</v>
      </c>
      <c r="D225" s="10">
        <f t="shared" si="21"/>
        <v>3.816063888888889</v>
      </c>
      <c r="E225" s="9">
        <f t="shared" si="22"/>
        <v>-23.5188</v>
      </c>
      <c r="F225" s="8">
        <f t="shared" si="23"/>
        <v>0.002703</v>
      </c>
      <c r="G225">
        <f t="shared" si="18"/>
        <v>0.2461774798141705</v>
      </c>
    </row>
    <row r="226" spans="1:7" ht="15">
      <c r="A226" s="1" t="s">
        <v>58</v>
      </c>
      <c r="B226" s="2">
        <f t="shared" si="19"/>
        <v>39783</v>
      </c>
      <c r="C226" s="14">
        <f t="shared" si="20"/>
        <v>0.7701388888888889</v>
      </c>
      <c r="D226" s="10">
        <f t="shared" si="21"/>
        <v>3.8323027777777776</v>
      </c>
      <c r="E226" s="9">
        <f t="shared" si="22"/>
        <v>-23.515775</v>
      </c>
      <c r="F226" s="8">
        <f t="shared" si="23"/>
        <v>0.002703</v>
      </c>
      <c r="G226">
        <f t="shared" si="18"/>
        <v>0.2461774798141705</v>
      </c>
    </row>
    <row r="227" spans="1:7" ht="15">
      <c r="A227" s="1" t="s">
        <v>59</v>
      </c>
      <c r="B227" s="2">
        <f t="shared" si="19"/>
        <v>39783</v>
      </c>
      <c r="C227" s="14">
        <f t="shared" si="20"/>
        <v>0.7708333333333334</v>
      </c>
      <c r="D227" s="10">
        <f t="shared" si="21"/>
        <v>3.8485444444444448</v>
      </c>
      <c r="E227" s="9">
        <f t="shared" si="22"/>
        <v>-23.51275</v>
      </c>
      <c r="F227" s="8">
        <f t="shared" si="23"/>
        <v>0.002703</v>
      </c>
      <c r="G227">
        <f t="shared" si="18"/>
        <v>0.2461774798141705</v>
      </c>
    </row>
    <row r="228" spans="1:7" ht="15">
      <c r="A228" s="1" t="s">
        <v>60</v>
      </c>
      <c r="B228" s="2">
        <f t="shared" si="19"/>
        <v>39783</v>
      </c>
      <c r="C228" s="14">
        <f t="shared" si="20"/>
        <v>0.7715277777777777</v>
      </c>
      <c r="D228" s="10">
        <f t="shared" si="21"/>
        <v>3.8647833333333335</v>
      </c>
      <c r="E228" s="9">
        <f t="shared" si="22"/>
        <v>-23.509719444444446</v>
      </c>
      <c r="F228" s="8">
        <f t="shared" si="23"/>
        <v>0.002703</v>
      </c>
      <c r="G228">
        <f t="shared" si="18"/>
        <v>0.2461774798141705</v>
      </c>
    </row>
    <row r="229" spans="1:7" ht="15">
      <c r="A229" s="1" t="s">
        <v>61</v>
      </c>
      <c r="B229" s="2">
        <f t="shared" si="19"/>
        <v>39783</v>
      </c>
      <c r="C229" s="14">
        <f t="shared" si="20"/>
        <v>0.7722222222222223</v>
      </c>
      <c r="D229" s="10">
        <f t="shared" si="21"/>
        <v>3.881022222222222</v>
      </c>
      <c r="E229" s="9">
        <f t="shared" si="22"/>
        <v>-23.50668888888889</v>
      </c>
      <c r="F229" s="8">
        <f t="shared" si="23"/>
        <v>0.002703</v>
      </c>
      <c r="G229">
        <f t="shared" si="18"/>
        <v>0.2461774798141705</v>
      </c>
    </row>
    <row r="230" spans="1:7" ht="15">
      <c r="A230" s="1" t="s">
        <v>62</v>
      </c>
      <c r="B230" s="2">
        <f t="shared" si="19"/>
        <v>39783</v>
      </c>
      <c r="C230" s="14">
        <f t="shared" si="20"/>
        <v>0.7729166666666667</v>
      </c>
      <c r="D230" s="10">
        <f t="shared" si="21"/>
        <v>3.8972583333333333</v>
      </c>
      <c r="E230" s="9">
        <f t="shared" si="22"/>
        <v>-23.503652777777777</v>
      </c>
      <c r="F230" s="8">
        <f t="shared" si="23"/>
        <v>0.002703</v>
      </c>
      <c r="G230">
        <f t="shared" si="18"/>
        <v>0.2461774798141705</v>
      </c>
    </row>
    <row r="231" spans="1:7" ht="15">
      <c r="A231" s="1" t="s">
        <v>63</v>
      </c>
      <c r="B231" s="2">
        <f t="shared" si="19"/>
        <v>39783</v>
      </c>
      <c r="C231" s="14">
        <f t="shared" si="20"/>
        <v>0.7736111111111111</v>
      </c>
      <c r="D231" s="10">
        <f t="shared" si="21"/>
        <v>3.913497222222222</v>
      </c>
      <c r="E231" s="9">
        <f t="shared" si="22"/>
        <v>-23.500616666666666</v>
      </c>
      <c r="F231" s="8">
        <f t="shared" si="23"/>
        <v>0.002703</v>
      </c>
      <c r="G231">
        <f t="shared" si="18"/>
        <v>0.2461774798141705</v>
      </c>
    </row>
    <row r="232" spans="1:7" ht="15">
      <c r="A232" s="1" t="s">
        <v>64</v>
      </c>
      <c r="B232" s="2">
        <f t="shared" si="19"/>
        <v>39783</v>
      </c>
      <c r="C232" s="14">
        <f t="shared" si="20"/>
        <v>0.7743055555555555</v>
      </c>
      <c r="D232" s="10">
        <f t="shared" si="21"/>
        <v>3.929733333333333</v>
      </c>
      <c r="E232" s="9">
        <f t="shared" si="22"/>
        <v>-23.497577777777778</v>
      </c>
      <c r="F232" s="8">
        <f t="shared" si="23"/>
        <v>0.002703</v>
      </c>
      <c r="G232">
        <f t="shared" si="18"/>
        <v>0.2461774798141705</v>
      </c>
    </row>
    <row r="233" spans="1:7" ht="15">
      <c r="A233" s="1" t="s">
        <v>682</v>
      </c>
      <c r="B233" s="2">
        <f t="shared" si="19"/>
        <v>39783</v>
      </c>
      <c r="C233" s="14">
        <f t="shared" si="20"/>
        <v>0.775</v>
      </c>
      <c r="D233" s="10">
        <f t="shared" si="21"/>
        <v>3.9459694444444446</v>
      </c>
      <c r="E233" s="9">
        <f t="shared" si="22"/>
        <v>-23.494533333333333</v>
      </c>
      <c r="F233" s="8">
        <f t="shared" si="23"/>
        <v>0.002703</v>
      </c>
      <c r="G233">
        <f t="shared" si="18"/>
        <v>0.2461774798141705</v>
      </c>
    </row>
    <row r="234" spans="1:7" ht="15">
      <c r="A234" s="1" t="s">
        <v>683</v>
      </c>
      <c r="B234" s="2">
        <f t="shared" si="19"/>
        <v>39783</v>
      </c>
      <c r="C234" s="14">
        <f t="shared" si="20"/>
        <v>0.7756944444444445</v>
      </c>
      <c r="D234" s="10">
        <f t="shared" si="21"/>
        <v>3.9622027777777777</v>
      </c>
      <c r="E234" s="9">
        <f t="shared" si="22"/>
        <v>-23.491488888888888</v>
      </c>
      <c r="F234" s="8">
        <f t="shared" si="23"/>
        <v>0.002704</v>
      </c>
      <c r="G234">
        <f t="shared" si="18"/>
        <v>0.24608643896663193</v>
      </c>
    </row>
    <row r="235" spans="1:7" ht="15">
      <c r="A235" s="1" t="s">
        <v>684</v>
      </c>
      <c r="B235" s="2">
        <f t="shared" si="19"/>
        <v>39783</v>
      </c>
      <c r="C235" s="14">
        <f t="shared" si="20"/>
        <v>0.7763888888888889</v>
      </c>
      <c r="D235" s="10">
        <f t="shared" si="21"/>
        <v>3.978438888888889</v>
      </c>
      <c r="E235" s="9">
        <f t="shared" si="22"/>
        <v>-23.488441666666667</v>
      </c>
      <c r="F235" s="8">
        <f t="shared" si="23"/>
        <v>0.002704</v>
      </c>
      <c r="G235">
        <f t="shared" si="18"/>
        <v>0.24608643896663193</v>
      </c>
    </row>
    <row r="236" spans="1:7" ht="15">
      <c r="A236" s="1" t="s">
        <v>685</v>
      </c>
      <c r="B236" s="2">
        <f t="shared" si="19"/>
        <v>39783</v>
      </c>
      <c r="C236" s="14">
        <f t="shared" si="20"/>
        <v>0.7770833333333332</v>
      </c>
      <c r="D236" s="10">
        <f t="shared" si="21"/>
        <v>3.9946722222222224</v>
      </c>
      <c r="E236" s="9">
        <f t="shared" si="22"/>
        <v>-23.48539166666667</v>
      </c>
      <c r="F236" s="8">
        <f t="shared" si="23"/>
        <v>0.002704</v>
      </c>
      <c r="G236">
        <f t="shared" si="18"/>
        <v>0.24608643896663193</v>
      </c>
    </row>
    <row r="237" spans="1:7" ht="15">
      <c r="A237" s="1" t="s">
        <v>686</v>
      </c>
      <c r="B237" s="2">
        <f t="shared" si="19"/>
        <v>39783</v>
      </c>
      <c r="C237" s="14">
        <f t="shared" si="20"/>
        <v>0.7777777777777778</v>
      </c>
      <c r="D237" s="10">
        <f t="shared" si="21"/>
        <v>4.0109055555555555</v>
      </c>
      <c r="E237" s="9">
        <f t="shared" si="22"/>
        <v>-23.482338888888886</v>
      </c>
      <c r="F237" s="8">
        <f t="shared" si="23"/>
        <v>0.002704</v>
      </c>
      <c r="G237">
        <f t="shared" si="18"/>
        <v>0.24608643896663193</v>
      </c>
    </row>
    <row r="238" spans="1:7" ht="15">
      <c r="A238" s="1" t="s">
        <v>687</v>
      </c>
      <c r="B238" s="2">
        <f t="shared" si="19"/>
        <v>39783</v>
      </c>
      <c r="C238" s="14">
        <f t="shared" si="20"/>
        <v>0.7784722222222222</v>
      </c>
      <c r="D238" s="10">
        <f t="shared" si="21"/>
        <v>4.027136111111111</v>
      </c>
      <c r="E238" s="9">
        <f t="shared" si="22"/>
        <v>-23.47928333333333</v>
      </c>
      <c r="F238" s="8">
        <f t="shared" si="23"/>
        <v>0.002704</v>
      </c>
      <c r="G238">
        <f t="shared" si="18"/>
        <v>0.24608643896663193</v>
      </c>
    </row>
    <row r="239" spans="1:7" ht="15">
      <c r="A239" s="1" t="s">
        <v>688</v>
      </c>
      <c r="B239" s="2">
        <f t="shared" si="19"/>
        <v>39783</v>
      </c>
      <c r="C239" s="14">
        <f t="shared" si="20"/>
        <v>0.7791666666666667</v>
      </c>
      <c r="D239" s="10">
        <f t="shared" si="21"/>
        <v>4.043369444444444</v>
      </c>
      <c r="E239" s="9">
        <f t="shared" si="22"/>
        <v>-23.476227777777776</v>
      </c>
      <c r="F239" s="8">
        <f t="shared" si="23"/>
        <v>0.002704</v>
      </c>
      <c r="G239">
        <f t="shared" si="18"/>
        <v>0.24608643896663193</v>
      </c>
    </row>
    <row r="240" spans="1:7" ht="15">
      <c r="A240" s="1" t="s">
        <v>689</v>
      </c>
      <c r="B240" s="2">
        <f t="shared" si="19"/>
        <v>39783</v>
      </c>
      <c r="C240" s="14">
        <f t="shared" si="20"/>
        <v>0.779861111111111</v>
      </c>
      <c r="D240" s="10">
        <f t="shared" si="21"/>
        <v>4.0596</v>
      </c>
      <c r="E240" s="9">
        <f t="shared" si="22"/>
        <v>-23.473166666666664</v>
      </c>
      <c r="F240" s="8">
        <f t="shared" si="23"/>
        <v>0.002704</v>
      </c>
      <c r="G240">
        <f t="shared" si="18"/>
        <v>0.24608643896663193</v>
      </c>
    </row>
    <row r="241" spans="1:7" ht="15">
      <c r="A241" s="1" t="s">
        <v>690</v>
      </c>
      <c r="B241" s="2">
        <f t="shared" si="19"/>
        <v>39783</v>
      </c>
      <c r="C241" s="14">
        <f t="shared" si="20"/>
        <v>0.7805555555555556</v>
      </c>
      <c r="D241" s="10">
        <f t="shared" si="21"/>
        <v>4.075830555555555</v>
      </c>
      <c r="E241" s="9">
        <f t="shared" si="22"/>
        <v>-23.470102777777775</v>
      </c>
      <c r="F241" s="8">
        <f t="shared" si="23"/>
        <v>0.002704</v>
      </c>
      <c r="G241">
        <f t="shared" si="18"/>
        <v>0.24608643896663193</v>
      </c>
    </row>
    <row r="242" spans="1:7" ht="15">
      <c r="A242" s="1" t="s">
        <v>691</v>
      </c>
      <c r="B242" s="2">
        <f t="shared" si="19"/>
        <v>39783</v>
      </c>
      <c r="C242" s="14">
        <f t="shared" si="20"/>
        <v>0.78125</v>
      </c>
      <c r="D242" s="10">
        <f t="shared" si="21"/>
        <v>4.092058333333333</v>
      </c>
      <c r="E242" s="9">
        <f t="shared" si="22"/>
        <v>-23.467038888888887</v>
      </c>
      <c r="F242" s="8">
        <f t="shared" si="23"/>
        <v>0.002704</v>
      </c>
      <c r="G242">
        <f t="shared" si="18"/>
        <v>0.24608643896663193</v>
      </c>
    </row>
    <row r="243" spans="1:7" ht="15">
      <c r="A243" s="1" t="s">
        <v>692</v>
      </c>
      <c r="B243" s="2">
        <f t="shared" si="19"/>
        <v>39783</v>
      </c>
      <c r="C243" s="14">
        <f t="shared" si="20"/>
        <v>0.7819444444444444</v>
      </c>
      <c r="D243" s="10">
        <f t="shared" si="21"/>
        <v>4.108288888888889</v>
      </c>
      <c r="E243" s="9">
        <f t="shared" si="22"/>
        <v>-23.46397222222222</v>
      </c>
      <c r="F243" s="8">
        <f t="shared" si="23"/>
        <v>0.002704</v>
      </c>
      <c r="G243">
        <f t="shared" si="18"/>
        <v>0.24608643896663193</v>
      </c>
    </row>
    <row r="244" spans="1:7" ht="15">
      <c r="A244" s="1" t="s">
        <v>693</v>
      </c>
      <c r="B244" s="2">
        <f t="shared" si="19"/>
        <v>39783</v>
      </c>
      <c r="C244" s="14">
        <f t="shared" si="20"/>
        <v>0.782638888888889</v>
      </c>
      <c r="D244" s="10">
        <f t="shared" si="21"/>
        <v>4.124516666666667</v>
      </c>
      <c r="E244" s="9">
        <f t="shared" si="22"/>
        <v>-23.460902777777775</v>
      </c>
      <c r="F244" s="8">
        <f t="shared" si="23"/>
        <v>0.002704</v>
      </c>
      <c r="G244">
        <f t="shared" si="18"/>
        <v>0.24608643896663193</v>
      </c>
    </row>
    <row r="245" spans="1:7" ht="15">
      <c r="A245" s="1" t="s">
        <v>694</v>
      </c>
      <c r="B245" s="2">
        <f t="shared" si="19"/>
        <v>39783</v>
      </c>
      <c r="C245" s="14">
        <f t="shared" si="20"/>
        <v>0.7833333333333333</v>
      </c>
      <c r="D245" s="10">
        <f t="shared" si="21"/>
        <v>4.140744444444445</v>
      </c>
      <c r="E245" s="9">
        <f t="shared" si="22"/>
        <v>-23.457830555555553</v>
      </c>
      <c r="F245" s="8">
        <f t="shared" si="23"/>
        <v>0.002705</v>
      </c>
      <c r="G245">
        <f t="shared" si="18"/>
        <v>0.24599546543086315</v>
      </c>
    </row>
    <row r="246" spans="1:7" ht="15">
      <c r="A246" s="1" t="s">
        <v>695</v>
      </c>
      <c r="B246" s="2">
        <f t="shared" si="19"/>
        <v>39783</v>
      </c>
      <c r="C246" s="14">
        <f t="shared" si="20"/>
        <v>0.7840277777777778</v>
      </c>
      <c r="D246" s="10">
        <f t="shared" si="21"/>
        <v>4.156969444444445</v>
      </c>
      <c r="E246" s="9">
        <f t="shared" si="22"/>
        <v>-23.454755555555554</v>
      </c>
      <c r="F246" s="8">
        <f t="shared" si="23"/>
        <v>0.002705</v>
      </c>
      <c r="G246">
        <f t="shared" si="18"/>
        <v>0.24599546543086315</v>
      </c>
    </row>
    <row r="247" spans="1:7" ht="15">
      <c r="A247" s="1" t="s">
        <v>696</v>
      </c>
      <c r="B247" s="2">
        <f t="shared" si="19"/>
        <v>39783</v>
      </c>
      <c r="C247" s="14">
        <f t="shared" si="20"/>
        <v>0.7847222222222222</v>
      </c>
      <c r="D247" s="10">
        <f t="shared" si="21"/>
        <v>4.173197222222223</v>
      </c>
      <c r="E247" s="9">
        <f t="shared" si="22"/>
        <v>-23.45167777777778</v>
      </c>
      <c r="F247" s="8">
        <f t="shared" si="23"/>
        <v>0.002705</v>
      </c>
      <c r="G247">
        <f t="shared" si="18"/>
        <v>0.24599546543086315</v>
      </c>
    </row>
    <row r="248" spans="1:7" ht="15">
      <c r="A248" s="1" t="s">
        <v>697</v>
      </c>
      <c r="B248" s="2">
        <f t="shared" si="19"/>
        <v>39783</v>
      </c>
      <c r="C248" s="14">
        <f t="shared" si="20"/>
        <v>0.7854166666666668</v>
      </c>
      <c r="D248" s="10">
        <f t="shared" si="21"/>
        <v>4.189422222222222</v>
      </c>
      <c r="E248" s="9">
        <f t="shared" si="22"/>
        <v>-23.4486</v>
      </c>
      <c r="F248" s="8">
        <f t="shared" si="23"/>
        <v>0.002705</v>
      </c>
      <c r="G248">
        <f t="shared" si="18"/>
        <v>0.24599546543086315</v>
      </c>
    </row>
    <row r="249" spans="1:7" ht="15">
      <c r="A249" s="1" t="s">
        <v>698</v>
      </c>
      <c r="B249" s="2">
        <f t="shared" si="19"/>
        <v>39783</v>
      </c>
      <c r="C249" s="14">
        <f t="shared" si="20"/>
        <v>0.7861111111111111</v>
      </c>
      <c r="D249" s="10">
        <f t="shared" si="21"/>
        <v>4.205644444444444</v>
      </c>
      <c r="E249" s="9">
        <f t="shared" si="22"/>
        <v>-23.445516666666666</v>
      </c>
      <c r="F249" s="8">
        <f t="shared" si="23"/>
        <v>0.002705</v>
      </c>
      <c r="G249">
        <f t="shared" si="18"/>
        <v>0.24599546543086315</v>
      </c>
    </row>
    <row r="250" spans="1:7" ht="15">
      <c r="A250" s="1" t="s">
        <v>699</v>
      </c>
      <c r="B250" s="2">
        <f t="shared" si="19"/>
        <v>39783</v>
      </c>
      <c r="C250" s="14">
        <f t="shared" si="20"/>
        <v>0.7868055555555555</v>
      </c>
      <c r="D250" s="10">
        <f t="shared" si="21"/>
        <v>4.221869444444445</v>
      </c>
      <c r="E250" s="9">
        <f t="shared" si="22"/>
        <v>-23.442433333333334</v>
      </c>
      <c r="F250" s="8">
        <f t="shared" si="23"/>
        <v>0.002705</v>
      </c>
      <c r="G250">
        <f t="shared" si="18"/>
        <v>0.24599546543086315</v>
      </c>
    </row>
    <row r="251" spans="1:7" ht="15">
      <c r="A251" s="1" t="s">
        <v>700</v>
      </c>
      <c r="B251" s="2">
        <f t="shared" si="19"/>
        <v>39783</v>
      </c>
      <c r="C251" s="14">
        <f t="shared" si="20"/>
        <v>0.7875</v>
      </c>
      <c r="D251" s="10">
        <f t="shared" si="21"/>
        <v>4.238091666666667</v>
      </c>
      <c r="E251" s="9">
        <f t="shared" si="22"/>
        <v>-23.43934722222222</v>
      </c>
      <c r="F251" s="8">
        <f t="shared" si="23"/>
        <v>0.002705</v>
      </c>
      <c r="G251">
        <f t="shared" si="18"/>
        <v>0.24599546543086315</v>
      </c>
    </row>
    <row r="252" spans="1:7" ht="15">
      <c r="A252" s="1" t="s">
        <v>701</v>
      </c>
      <c r="B252" s="2">
        <f t="shared" si="19"/>
        <v>39783</v>
      </c>
      <c r="C252" s="14">
        <f t="shared" si="20"/>
        <v>0.7881944444444445</v>
      </c>
      <c r="D252" s="10">
        <f t="shared" si="21"/>
        <v>4.2543138888888885</v>
      </c>
      <c r="E252" s="9">
        <f t="shared" si="22"/>
        <v>-23.436258333333335</v>
      </c>
      <c r="F252" s="8">
        <f t="shared" si="23"/>
        <v>0.002705</v>
      </c>
      <c r="G252">
        <f t="shared" si="18"/>
        <v>0.24599546543086315</v>
      </c>
    </row>
    <row r="253" spans="1:7" ht="15">
      <c r="A253" s="1" t="s">
        <v>702</v>
      </c>
      <c r="B253" s="2">
        <f t="shared" si="19"/>
        <v>39783</v>
      </c>
      <c r="C253" s="14">
        <f t="shared" si="20"/>
        <v>0.7888888888888889</v>
      </c>
      <c r="D253" s="10">
        <f t="shared" si="21"/>
        <v>4.270536111111111</v>
      </c>
      <c r="E253" s="9">
        <f t="shared" si="22"/>
        <v>-23.433169444444445</v>
      </c>
      <c r="F253" s="8">
        <f t="shared" si="23"/>
        <v>0.002705</v>
      </c>
      <c r="G253">
        <f t="shared" si="18"/>
        <v>0.24599546543086315</v>
      </c>
    </row>
    <row r="254" spans="1:7" ht="15">
      <c r="A254" s="1" t="s">
        <v>703</v>
      </c>
      <c r="B254" s="2">
        <f t="shared" si="19"/>
        <v>39783</v>
      </c>
      <c r="C254" s="14">
        <f t="shared" si="20"/>
        <v>0.7895833333333333</v>
      </c>
      <c r="D254" s="10">
        <f t="shared" si="21"/>
        <v>4.286758333333333</v>
      </c>
      <c r="E254" s="9">
        <f t="shared" si="22"/>
        <v>-23.430075000000002</v>
      </c>
      <c r="F254" s="8">
        <f t="shared" si="23"/>
        <v>0.002705</v>
      </c>
      <c r="G254">
        <f t="shared" si="18"/>
        <v>0.24599546543086315</v>
      </c>
    </row>
    <row r="255" spans="1:7" ht="15">
      <c r="A255" s="1" t="s">
        <v>704</v>
      </c>
      <c r="B255" s="2">
        <f t="shared" si="19"/>
        <v>39783</v>
      </c>
      <c r="C255" s="14">
        <f t="shared" si="20"/>
        <v>0.7902777777777777</v>
      </c>
      <c r="D255" s="10">
        <f t="shared" si="21"/>
        <v>4.302977777777778</v>
      </c>
      <c r="E255" s="9">
        <f t="shared" si="22"/>
        <v>-23.426980555555556</v>
      </c>
      <c r="F255" s="8">
        <f t="shared" si="23"/>
        <v>0.002705</v>
      </c>
      <c r="G255">
        <f t="shared" si="18"/>
        <v>0.24599546543086315</v>
      </c>
    </row>
    <row r="256" spans="1:7" ht="15">
      <c r="A256" s="1" t="s">
        <v>705</v>
      </c>
      <c r="B256" s="2">
        <f t="shared" si="19"/>
        <v>39783</v>
      </c>
      <c r="C256" s="14">
        <f t="shared" si="20"/>
        <v>0.7909722222222223</v>
      </c>
      <c r="D256" s="10">
        <f t="shared" si="21"/>
        <v>4.319197222222222</v>
      </c>
      <c r="E256" s="9">
        <f t="shared" si="22"/>
        <v>-23.423883333333336</v>
      </c>
      <c r="F256" s="8">
        <f t="shared" si="23"/>
        <v>0.002706</v>
      </c>
      <c r="G256">
        <f t="shared" si="18"/>
        <v>0.24590455913224107</v>
      </c>
    </row>
    <row r="257" spans="1:7" ht="15">
      <c r="A257" s="1" t="s">
        <v>706</v>
      </c>
      <c r="B257" s="2">
        <f t="shared" si="19"/>
        <v>39783</v>
      </c>
      <c r="C257" s="14">
        <f t="shared" si="20"/>
        <v>0.7916666666666666</v>
      </c>
      <c r="D257" s="10">
        <f t="shared" si="21"/>
        <v>4.335413888888889</v>
      </c>
      <c r="E257" s="9">
        <f t="shared" si="22"/>
        <v>-23.420783333333336</v>
      </c>
      <c r="F257" s="8">
        <f t="shared" si="23"/>
        <v>0.002706</v>
      </c>
      <c r="G257">
        <f t="shared" si="18"/>
        <v>0.24590455913224107</v>
      </c>
    </row>
    <row r="258" spans="1:7" ht="15">
      <c r="A258" s="1" t="s">
        <v>707</v>
      </c>
      <c r="B258" s="2">
        <f t="shared" si="19"/>
        <v>39783</v>
      </c>
      <c r="C258" s="14">
        <f t="shared" si="20"/>
        <v>0.7923611111111111</v>
      </c>
      <c r="D258" s="10">
        <f t="shared" si="21"/>
        <v>4.351633333333333</v>
      </c>
      <c r="E258" s="9">
        <f t="shared" si="22"/>
        <v>-23.417683333333336</v>
      </c>
      <c r="F258" s="8">
        <f t="shared" si="23"/>
        <v>0.002706</v>
      </c>
      <c r="G258">
        <f t="shared" si="18"/>
        <v>0.24590455913224107</v>
      </c>
    </row>
    <row r="259" spans="1:7" ht="15">
      <c r="A259" s="1" t="s">
        <v>708</v>
      </c>
      <c r="B259" s="2">
        <f t="shared" si="19"/>
        <v>39783</v>
      </c>
      <c r="C259" s="14">
        <f t="shared" si="20"/>
        <v>0.7930555555555556</v>
      </c>
      <c r="D259" s="10">
        <f t="shared" si="21"/>
        <v>4.36785</v>
      </c>
      <c r="E259" s="9">
        <f t="shared" si="22"/>
        <v>-23.414580555555553</v>
      </c>
      <c r="F259" s="8">
        <f t="shared" si="23"/>
        <v>0.002706</v>
      </c>
      <c r="G259">
        <f t="shared" si="18"/>
        <v>0.24590455913224107</v>
      </c>
    </row>
    <row r="260" spans="1:7" ht="15">
      <c r="A260" s="1" t="s">
        <v>709</v>
      </c>
      <c r="B260" s="2">
        <f t="shared" si="19"/>
        <v>39783</v>
      </c>
      <c r="C260" s="14">
        <f t="shared" si="20"/>
        <v>0.7937500000000001</v>
      </c>
      <c r="D260" s="10">
        <f t="shared" si="21"/>
        <v>4.3840666666666674</v>
      </c>
      <c r="E260" s="9">
        <f t="shared" si="22"/>
        <v>-23.411475</v>
      </c>
      <c r="F260" s="8">
        <f t="shared" si="23"/>
        <v>0.002706</v>
      </c>
      <c r="G260">
        <f t="shared" si="18"/>
        <v>0.24590455913224107</v>
      </c>
    </row>
    <row r="261" spans="1:7" ht="15">
      <c r="A261" s="1" t="s">
        <v>710</v>
      </c>
      <c r="B261" s="2">
        <f t="shared" si="19"/>
        <v>39783</v>
      </c>
      <c r="C261" s="14">
        <f t="shared" si="20"/>
        <v>0.7944444444444444</v>
      </c>
      <c r="D261" s="10">
        <f t="shared" si="21"/>
        <v>4.400283333333333</v>
      </c>
      <c r="E261" s="9">
        <f t="shared" si="22"/>
        <v>-23.408366666666666</v>
      </c>
      <c r="F261" s="8">
        <f t="shared" si="23"/>
        <v>0.002706</v>
      </c>
      <c r="G261">
        <f t="shared" si="18"/>
        <v>0.24590455913224107</v>
      </c>
    </row>
    <row r="262" spans="1:7" ht="15">
      <c r="A262" s="1" t="s">
        <v>711</v>
      </c>
      <c r="B262" s="2">
        <f t="shared" si="19"/>
        <v>39783</v>
      </c>
      <c r="C262" s="14">
        <f t="shared" si="20"/>
        <v>0.7951388888888888</v>
      </c>
      <c r="D262" s="10">
        <f t="shared" si="21"/>
        <v>4.4164972222222225</v>
      </c>
      <c r="E262" s="9">
        <f t="shared" si="22"/>
        <v>-23.405255555555556</v>
      </c>
      <c r="F262" s="8">
        <f t="shared" si="23"/>
        <v>0.002706</v>
      </c>
      <c r="G262">
        <f t="shared" si="18"/>
        <v>0.24590455913224107</v>
      </c>
    </row>
    <row r="263" spans="1:7" ht="15">
      <c r="A263" s="1" t="s">
        <v>712</v>
      </c>
      <c r="B263" s="2">
        <f t="shared" si="19"/>
        <v>39783</v>
      </c>
      <c r="C263" s="14">
        <f t="shared" si="20"/>
        <v>0.7958333333333334</v>
      </c>
      <c r="D263" s="10">
        <f t="shared" si="21"/>
        <v>4.432711111111112</v>
      </c>
      <c r="E263" s="9">
        <f t="shared" si="22"/>
        <v>-23.402144444444442</v>
      </c>
      <c r="F263" s="8">
        <f t="shared" si="23"/>
        <v>0.002706</v>
      </c>
      <c r="G263">
        <f t="shared" si="18"/>
        <v>0.24590455913224107</v>
      </c>
    </row>
    <row r="264" spans="1:7" ht="15">
      <c r="A264" s="1" t="s">
        <v>713</v>
      </c>
      <c r="B264" s="2">
        <f t="shared" si="19"/>
        <v>39783</v>
      </c>
      <c r="C264" s="14">
        <f t="shared" si="20"/>
        <v>0.7965277777777778</v>
      </c>
      <c r="D264" s="10">
        <f t="shared" si="21"/>
        <v>4.448925</v>
      </c>
      <c r="E264" s="9">
        <f t="shared" si="22"/>
        <v>-23.399030555555555</v>
      </c>
      <c r="F264" s="8">
        <f t="shared" si="23"/>
        <v>0.002706</v>
      </c>
      <c r="G264">
        <f t="shared" si="18"/>
        <v>0.24590455913224107</v>
      </c>
    </row>
    <row r="265" spans="1:7" ht="15">
      <c r="A265" s="1" t="s">
        <v>714</v>
      </c>
      <c r="B265" s="2">
        <f t="shared" si="19"/>
        <v>39783</v>
      </c>
      <c r="C265" s="14">
        <f t="shared" si="20"/>
        <v>0.7972222222222222</v>
      </c>
      <c r="D265" s="10">
        <f t="shared" si="21"/>
        <v>4.465136111111112</v>
      </c>
      <c r="E265" s="9">
        <f t="shared" si="22"/>
        <v>-23.395913888888888</v>
      </c>
      <c r="F265" s="8">
        <f t="shared" si="23"/>
        <v>0.002706</v>
      </c>
      <c r="G265">
        <f t="shared" si="18"/>
        <v>0.24590455913224107</v>
      </c>
    </row>
    <row r="266" spans="1:7" ht="15">
      <c r="A266" s="1" t="s">
        <v>715</v>
      </c>
      <c r="B266" s="2">
        <f t="shared" si="19"/>
        <v>39783</v>
      </c>
      <c r="C266" s="14">
        <f t="shared" si="20"/>
        <v>0.7979166666666666</v>
      </c>
      <c r="D266" s="10">
        <f t="shared" si="21"/>
        <v>4.48135</v>
      </c>
      <c r="E266" s="9">
        <f t="shared" si="22"/>
        <v>-23.39279722222222</v>
      </c>
      <c r="F266" s="8">
        <f t="shared" si="23"/>
        <v>0.002707</v>
      </c>
      <c r="G266">
        <f t="shared" si="18"/>
        <v>0.24581371999625273</v>
      </c>
    </row>
    <row r="267" spans="1:7" ht="15">
      <c r="A267" s="1" t="s">
        <v>716</v>
      </c>
      <c r="B267" s="2">
        <f t="shared" si="19"/>
        <v>39783</v>
      </c>
      <c r="C267" s="14">
        <f t="shared" si="20"/>
        <v>0.7986111111111112</v>
      </c>
      <c r="D267" s="10">
        <f t="shared" si="21"/>
        <v>4.497561111111112</v>
      </c>
      <c r="E267" s="9">
        <f t="shared" si="22"/>
        <v>-23.389677777777777</v>
      </c>
      <c r="F267" s="8">
        <f t="shared" si="23"/>
        <v>0.002707</v>
      </c>
      <c r="G267">
        <f t="shared" si="18"/>
        <v>0.24581371999625273</v>
      </c>
    </row>
    <row r="268" spans="1:7" ht="15">
      <c r="A268" s="1" t="s">
        <v>717</v>
      </c>
      <c r="B268" s="2">
        <f t="shared" si="19"/>
        <v>39783</v>
      </c>
      <c r="C268" s="14">
        <f t="shared" si="20"/>
        <v>0.7993055555555556</v>
      </c>
      <c r="D268" s="10">
        <f t="shared" si="21"/>
        <v>4.513769444444445</v>
      </c>
      <c r="E268" s="9">
        <f t="shared" si="22"/>
        <v>-23.386555555555557</v>
      </c>
      <c r="F268" s="8">
        <f t="shared" si="23"/>
        <v>0.002707</v>
      </c>
      <c r="G268">
        <f t="shared" si="18"/>
        <v>0.24581371999625273</v>
      </c>
    </row>
    <row r="269" spans="1:7" ht="15">
      <c r="A269" s="1" t="s">
        <v>718</v>
      </c>
      <c r="B269" s="2">
        <f t="shared" si="19"/>
        <v>39783</v>
      </c>
      <c r="C269" s="14">
        <f t="shared" si="20"/>
        <v>0.7999999999999999</v>
      </c>
      <c r="D269" s="10">
        <f t="shared" si="21"/>
        <v>4.5299805555555555</v>
      </c>
      <c r="E269" s="9">
        <f t="shared" si="22"/>
        <v>-23.383430555555556</v>
      </c>
      <c r="F269" s="8">
        <f t="shared" si="23"/>
        <v>0.002707</v>
      </c>
      <c r="G269">
        <f t="shared" si="18"/>
        <v>0.24581371999625273</v>
      </c>
    </row>
    <row r="270" spans="1:7" ht="15">
      <c r="A270" s="1" t="s">
        <v>719</v>
      </c>
      <c r="B270" s="2">
        <f t="shared" si="19"/>
        <v>39783</v>
      </c>
      <c r="C270" s="14">
        <f t="shared" si="20"/>
        <v>0.8006944444444444</v>
      </c>
      <c r="D270" s="10">
        <f t="shared" si="21"/>
        <v>4.546188888888889</v>
      </c>
      <c r="E270" s="9">
        <f t="shared" si="22"/>
        <v>-23.380305555555555</v>
      </c>
      <c r="F270" s="8">
        <f t="shared" si="23"/>
        <v>0.002707</v>
      </c>
      <c r="G270">
        <f t="shared" si="18"/>
        <v>0.24581371999625273</v>
      </c>
    </row>
    <row r="271" spans="1:7" ht="15">
      <c r="A271" s="1" t="s">
        <v>720</v>
      </c>
      <c r="B271" s="2">
        <f t="shared" si="19"/>
        <v>39783</v>
      </c>
      <c r="C271" s="14">
        <f t="shared" si="20"/>
        <v>0.8013888888888889</v>
      </c>
      <c r="D271" s="10">
        <f t="shared" si="21"/>
        <v>4.562397222222222</v>
      </c>
      <c r="E271" s="9">
        <f t="shared" si="22"/>
        <v>-23.377177777777778</v>
      </c>
      <c r="F271" s="8">
        <f t="shared" si="23"/>
        <v>0.002707</v>
      </c>
      <c r="G271">
        <f t="shared" si="18"/>
        <v>0.24581371999625273</v>
      </c>
    </row>
    <row r="272" spans="1:7" ht="15">
      <c r="A272" s="1" t="s">
        <v>721</v>
      </c>
      <c r="B272" s="2">
        <f t="shared" si="19"/>
        <v>39783</v>
      </c>
      <c r="C272" s="14">
        <f t="shared" si="20"/>
        <v>0.8020833333333334</v>
      </c>
      <c r="D272" s="10">
        <f t="shared" si="21"/>
        <v>4.578605555555555</v>
      </c>
      <c r="E272" s="9">
        <f t="shared" si="22"/>
        <v>-23.374047222222224</v>
      </c>
      <c r="F272" s="8">
        <f t="shared" si="23"/>
        <v>0.002707</v>
      </c>
      <c r="G272">
        <f t="shared" si="18"/>
        <v>0.24581371999625273</v>
      </c>
    </row>
    <row r="273" spans="1:7" ht="15">
      <c r="A273" s="1" t="s">
        <v>722</v>
      </c>
      <c r="B273" s="2">
        <f t="shared" si="19"/>
        <v>39783</v>
      </c>
      <c r="C273" s="14">
        <f t="shared" si="20"/>
        <v>0.8027777777777777</v>
      </c>
      <c r="D273" s="10">
        <f t="shared" si="21"/>
        <v>4.5948111111111105</v>
      </c>
      <c r="E273" s="9">
        <f t="shared" si="22"/>
        <v>-23.370916666666666</v>
      </c>
      <c r="F273" s="8">
        <f t="shared" si="23"/>
        <v>0.002707</v>
      </c>
      <c r="G273">
        <f aca="true" t="shared" si="24" ref="G273:G317">DEGREES(ATAN($B$6/($B$8*F273)))</f>
        <v>0.24581371999625273</v>
      </c>
    </row>
    <row r="274" spans="1:7" ht="15">
      <c r="A274" s="1" t="s">
        <v>723</v>
      </c>
      <c r="B274" s="2">
        <f aca="true" t="shared" si="25" ref="B274:B317">DATE(FIXED(MID(A274,9,4)),FIXED(MID(A274,4,3)),FIXED(MID(A274,1,3)))</f>
        <v>39783</v>
      </c>
      <c r="C274" s="14">
        <f aca="true" t="shared" si="26" ref="C274:C317">(VALUE(MID(A274,14,2))+VALUE(MID(A274,17,2))/60+VALUE(MID(A274,20,5))/3660)/24</f>
        <v>0.8034722222222223</v>
      </c>
      <c r="D274" s="10">
        <f aca="true" t="shared" si="27" ref="D274:D317">VALUE(MID(A274,27,2))+VALUE(MID(A274,30,2))/60+VALUE(MID(A274,33,5))/3600</f>
        <v>4.611016666666666</v>
      </c>
      <c r="E274" s="9">
        <f aca="true" t="shared" si="28" ref="E274:E317">(VALUE(MID(A274,40,3))+VALUE(MID(A274,43,2))/60+VALUE(MID(A274,46,7))/3600)*(IF(MID(A274,39,1)="-",-1,1))</f>
        <v>-23.367783333333335</v>
      </c>
      <c r="F274" s="8">
        <f aca="true" t="shared" si="29" ref="F274:F317">VALUE(MID(A274,53,9))</f>
        <v>0.002707</v>
      </c>
      <c r="G274">
        <f t="shared" si="24"/>
        <v>0.24581371999625273</v>
      </c>
    </row>
    <row r="275" spans="1:7" ht="15">
      <c r="A275" s="1" t="s">
        <v>724</v>
      </c>
      <c r="B275" s="2">
        <f t="shared" si="25"/>
        <v>39783</v>
      </c>
      <c r="C275" s="14">
        <f t="shared" si="26"/>
        <v>0.8041666666666667</v>
      </c>
      <c r="D275" s="10">
        <f t="shared" si="27"/>
        <v>4.627222222222223</v>
      </c>
      <c r="E275" s="9">
        <f t="shared" si="28"/>
        <v>-23.36465</v>
      </c>
      <c r="F275" s="8">
        <f t="shared" si="29"/>
        <v>0.002707</v>
      </c>
      <c r="G275">
        <f t="shared" si="24"/>
        <v>0.24581371999625273</v>
      </c>
    </row>
    <row r="276" spans="1:7" ht="15">
      <c r="A276" s="1" t="s">
        <v>725</v>
      </c>
      <c r="B276" s="2">
        <f t="shared" si="25"/>
        <v>39783</v>
      </c>
      <c r="C276" s="14">
        <f t="shared" si="26"/>
        <v>0.8048611111111111</v>
      </c>
      <c r="D276" s="10">
        <f t="shared" si="27"/>
        <v>4.643427777777777</v>
      </c>
      <c r="E276" s="9">
        <f t="shared" si="28"/>
        <v>-23.361511111111113</v>
      </c>
      <c r="F276" s="8">
        <f t="shared" si="29"/>
        <v>0.002708</v>
      </c>
      <c r="G276">
        <f t="shared" si="24"/>
        <v>0.24572294794849533</v>
      </c>
    </row>
    <row r="277" spans="1:7" ht="15">
      <c r="A277" s="1" t="s">
        <v>726</v>
      </c>
      <c r="B277" s="2">
        <f t="shared" si="25"/>
        <v>39783</v>
      </c>
      <c r="C277" s="14">
        <f t="shared" si="26"/>
        <v>0.8055555555555555</v>
      </c>
      <c r="D277" s="10">
        <f t="shared" si="27"/>
        <v>4.659630555555556</v>
      </c>
      <c r="E277" s="9">
        <f t="shared" si="28"/>
        <v>-23.358372222222222</v>
      </c>
      <c r="F277" s="8">
        <f t="shared" si="29"/>
        <v>0.002708</v>
      </c>
      <c r="G277">
        <f t="shared" si="24"/>
        <v>0.24572294794849533</v>
      </c>
    </row>
    <row r="278" spans="1:7" ht="15">
      <c r="A278" s="1" t="s">
        <v>727</v>
      </c>
      <c r="B278" s="2">
        <f t="shared" si="25"/>
        <v>39783</v>
      </c>
      <c r="C278" s="14">
        <f t="shared" si="26"/>
        <v>0.80625</v>
      </c>
      <c r="D278" s="10">
        <f t="shared" si="27"/>
        <v>4.675833333333333</v>
      </c>
      <c r="E278" s="9">
        <f t="shared" si="28"/>
        <v>-23.355233333333334</v>
      </c>
      <c r="F278" s="8">
        <f t="shared" si="29"/>
        <v>0.002708</v>
      </c>
      <c r="G278">
        <f t="shared" si="24"/>
        <v>0.24572294794849533</v>
      </c>
    </row>
    <row r="279" spans="1:7" ht="15">
      <c r="A279" s="1" t="s">
        <v>728</v>
      </c>
      <c r="B279" s="2">
        <f t="shared" si="25"/>
        <v>39783</v>
      </c>
      <c r="C279" s="14">
        <f t="shared" si="26"/>
        <v>0.8069444444444445</v>
      </c>
      <c r="D279" s="10">
        <f t="shared" si="27"/>
        <v>4.692036111111111</v>
      </c>
      <c r="E279" s="9">
        <f t="shared" si="28"/>
        <v>-23.352091666666666</v>
      </c>
      <c r="F279" s="8">
        <f t="shared" si="29"/>
        <v>0.002708</v>
      </c>
      <c r="G279">
        <f t="shared" si="24"/>
        <v>0.24572294794849533</v>
      </c>
    </row>
    <row r="280" spans="1:7" ht="15">
      <c r="A280" s="1" t="s">
        <v>729</v>
      </c>
      <c r="B280" s="2">
        <f t="shared" si="25"/>
        <v>39783</v>
      </c>
      <c r="C280" s="14">
        <f t="shared" si="26"/>
        <v>0.8076388888888889</v>
      </c>
      <c r="D280" s="10">
        <f t="shared" si="27"/>
        <v>4.708236111111111</v>
      </c>
      <c r="E280" s="9">
        <f t="shared" si="28"/>
        <v>-23.348947222222222</v>
      </c>
      <c r="F280" s="8">
        <f t="shared" si="29"/>
        <v>0.002708</v>
      </c>
      <c r="G280">
        <f t="shared" si="24"/>
        <v>0.24572294794849533</v>
      </c>
    </row>
    <row r="281" spans="1:7" ht="15">
      <c r="A281" s="1" t="s">
        <v>730</v>
      </c>
      <c r="B281" s="2">
        <f t="shared" si="25"/>
        <v>39783</v>
      </c>
      <c r="C281" s="14">
        <f t="shared" si="26"/>
        <v>0.8083333333333332</v>
      </c>
      <c r="D281" s="10">
        <f t="shared" si="27"/>
        <v>4.724436111111111</v>
      </c>
      <c r="E281" s="9">
        <f t="shared" si="28"/>
        <v>-23.3458</v>
      </c>
      <c r="F281" s="8">
        <f t="shared" si="29"/>
        <v>0.002708</v>
      </c>
      <c r="G281">
        <f t="shared" si="24"/>
        <v>0.24572294794849533</v>
      </c>
    </row>
    <row r="282" spans="1:7" ht="15">
      <c r="A282" s="1" t="s">
        <v>731</v>
      </c>
      <c r="B282" s="2">
        <f t="shared" si="25"/>
        <v>39783</v>
      </c>
      <c r="C282" s="14">
        <f t="shared" si="26"/>
        <v>0.8090277777777778</v>
      </c>
      <c r="D282" s="10">
        <f t="shared" si="27"/>
        <v>4.740636111111111</v>
      </c>
      <c r="E282" s="9">
        <f t="shared" si="28"/>
        <v>-23.342652777777776</v>
      </c>
      <c r="F282" s="8">
        <f t="shared" si="29"/>
        <v>0.002708</v>
      </c>
      <c r="G282">
        <f t="shared" si="24"/>
        <v>0.24572294794849533</v>
      </c>
    </row>
    <row r="283" spans="1:7" ht="15">
      <c r="A283" s="1" t="s">
        <v>732</v>
      </c>
      <c r="B283" s="2">
        <f t="shared" si="25"/>
        <v>39783</v>
      </c>
      <c r="C283" s="14">
        <f t="shared" si="26"/>
        <v>0.8097222222222222</v>
      </c>
      <c r="D283" s="10">
        <f t="shared" si="27"/>
        <v>4.756836111111111</v>
      </c>
      <c r="E283" s="9">
        <f t="shared" si="28"/>
        <v>-23.339505555555554</v>
      </c>
      <c r="F283" s="8">
        <f t="shared" si="29"/>
        <v>0.002708</v>
      </c>
      <c r="G283">
        <f t="shared" si="24"/>
        <v>0.24572294794849533</v>
      </c>
    </row>
    <row r="284" spans="1:7" ht="15">
      <c r="A284" s="1" t="s">
        <v>733</v>
      </c>
      <c r="B284" s="2">
        <f t="shared" si="25"/>
        <v>39783</v>
      </c>
      <c r="C284" s="14">
        <f t="shared" si="26"/>
        <v>0.8104166666666667</v>
      </c>
      <c r="D284" s="10">
        <f t="shared" si="27"/>
        <v>4.773033333333333</v>
      </c>
      <c r="E284" s="9">
        <f t="shared" si="28"/>
        <v>-23.336352777777776</v>
      </c>
      <c r="F284" s="8">
        <f t="shared" si="29"/>
        <v>0.002708</v>
      </c>
      <c r="G284">
        <f t="shared" si="24"/>
        <v>0.24572294794849533</v>
      </c>
    </row>
    <row r="285" spans="1:7" ht="15">
      <c r="A285" s="1" t="s">
        <v>734</v>
      </c>
      <c r="B285" s="2">
        <f t="shared" si="25"/>
        <v>39783</v>
      </c>
      <c r="C285" s="14">
        <f t="shared" si="26"/>
        <v>0.811111111111111</v>
      </c>
      <c r="D285" s="10">
        <f t="shared" si="27"/>
        <v>4.789233333333333</v>
      </c>
      <c r="E285" s="9">
        <f t="shared" si="28"/>
        <v>-23.333202777777778</v>
      </c>
      <c r="F285" s="8">
        <f t="shared" si="29"/>
        <v>0.002708</v>
      </c>
      <c r="G285">
        <f t="shared" si="24"/>
        <v>0.24572294794849533</v>
      </c>
    </row>
    <row r="286" spans="1:7" ht="15">
      <c r="A286" s="1" t="s">
        <v>735</v>
      </c>
      <c r="B286" s="2">
        <f t="shared" si="25"/>
        <v>39783</v>
      </c>
      <c r="C286" s="14">
        <f t="shared" si="26"/>
        <v>0.8118055555555556</v>
      </c>
      <c r="D286" s="10">
        <f t="shared" si="27"/>
        <v>4.805427777777777</v>
      </c>
      <c r="E286" s="9">
        <f t="shared" si="28"/>
        <v>-23.330047222222223</v>
      </c>
      <c r="F286" s="8">
        <f t="shared" si="29"/>
        <v>0.002709</v>
      </c>
      <c r="G286">
        <f t="shared" si="24"/>
        <v>0.24563224291467567</v>
      </c>
    </row>
    <row r="287" spans="1:7" ht="15">
      <c r="A287" s="1" t="s">
        <v>736</v>
      </c>
      <c r="B287" s="2">
        <f t="shared" si="25"/>
        <v>39783</v>
      </c>
      <c r="C287" s="14">
        <f t="shared" si="26"/>
        <v>0.8125</v>
      </c>
      <c r="D287" s="10">
        <f t="shared" si="27"/>
        <v>4.821625</v>
      </c>
      <c r="E287" s="9">
        <f t="shared" si="28"/>
        <v>-23.326891666666665</v>
      </c>
      <c r="F287" s="8">
        <f t="shared" si="29"/>
        <v>0.002709</v>
      </c>
      <c r="G287">
        <f t="shared" si="24"/>
        <v>0.24563224291467567</v>
      </c>
    </row>
    <row r="288" spans="1:7" ht="15">
      <c r="A288" s="1" t="s">
        <v>737</v>
      </c>
      <c r="B288" s="2">
        <f t="shared" si="25"/>
        <v>39783</v>
      </c>
      <c r="C288" s="14">
        <f t="shared" si="26"/>
        <v>0.8131944444444444</v>
      </c>
      <c r="D288" s="10">
        <f t="shared" si="27"/>
        <v>4.8378194444444444</v>
      </c>
      <c r="E288" s="9">
        <f t="shared" si="28"/>
        <v>-23.32373611111111</v>
      </c>
      <c r="F288" s="8">
        <f t="shared" si="29"/>
        <v>0.002709</v>
      </c>
      <c r="G288">
        <f t="shared" si="24"/>
        <v>0.24563224291467567</v>
      </c>
    </row>
    <row r="289" spans="1:7" ht="15">
      <c r="A289" s="1" t="s">
        <v>738</v>
      </c>
      <c r="B289" s="2">
        <f t="shared" si="25"/>
        <v>39783</v>
      </c>
      <c r="C289" s="14">
        <f t="shared" si="26"/>
        <v>0.813888888888889</v>
      </c>
      <c r="D289" s="10">
        <f t="shared" si="27"/>
        <v>4.854013888888889</v>
      </c>
      <c r="E289" s="9">
        <f t="shared" si="28"/>
        <v>-23.32057777777778</v>
      </c>
      <c r="F289" s="8">
        <f t="shared" si="29"/>
        <v>0.002709</v>
      </c>
      <c r="G289">
        <f t="shared" si="24"/>
        <v>0.24563224291467567</v>
      </c>
    </row>
    <row r="290" spans="1:7" ht="15">
      <c r="A290" s="1" t="s">
        <v>739</v>
      </c>
      <c r="B290" s="2">
        <f t="shared" si="25"/>
        <v>39783</v>
      </c>
      <c r="C290" s="14">
        <f t="shared" si="26"/>
        <v>0.8145833333333333</v>
      </c>
      <c r="D290" s="10">
        <f t="shared" si="27"/>
        <v>4.870208333333334</v>
      </c>
      <c r="E290" s="9">
        <f t="shared" si="28"/>
        <v>-23.317416666666666</v>
      </c>
      <c r="F290" s="8">
        <f t="shared" si="29"/>
        <v>0.002709</v>
      </c>
      <c r="G290">
        <f t="shared" si="24"/>
        <v>0.24563224291467567</v>
      </c>
    </row>
    <row r="291" spans="1:7" ht="15">
      <c r="A291" s="1" t="s">
        <v>740</v>
      </c>
      <c r="B291" s="2">
        <f t="shared" si="25"/>
        <v>39783</v>
      </c>
      <c r="C291" s="14">
        <f t="shared" si="26"/>
        <v>0.8152777777777778</v>
      </c>
      <c r="D291" s="10">
        <f t="shared" si="27"/>
        <v>4.886399999999999</v>
      </c>
      <c r="E291" s="9">
        <f t="shared" si="28"/>
        <v>-23.314255555555555</v>
      </c>
      <c r="F291" s="8">
        <f t="shared" si="29"/>
        <v>0.002709</v>
      </c>
      <c r="G291">
        <f t="shared" si="24"/>
        <v>0.24563224291467567</v>
      </c>
    </row>
    <row r="292" spans="1:7" ht="15">
      <c r="A292" s="1" t="s">
        <v>741</v>
      </c>
      <c r="B292" s="2">
        <f t="shared" si="25"/>
        <v>39783</v>
      </c>
      <c r="C292" s="14">
        <f t="shared" si="26"/>
        <v>0.8159722222222222</v>
      </c>
      <c r="D292" s="10">
        <f t="shared" si="27"/>
        <v>4.9025944444444445</v>
      </c>
      <c r="E292" s="9">
        <f t="shared" si="28"/>
        <v>-23.311091666666666</v>
      </c>
      <c r="F292" s="8">
        <f t="shared" si="29"/>
        <v>0.002709</v>
      </c>
      <c r="G292">
        <f t="shared" si="24"/>
        <v>0.24563224291467567</v>
      </c>
    </row>
    <row r="293" spans="1:7" ht="15">
      <c r="A293" s="1" t="s">
        <v>742</v>
      </c>
      <c r="B293" s="2">
        <f t="shared" si="25"/>
        <v>39783</v>
      </c>
      <c r="C293" s="14">
        <f t="shared" si="26"/>
        <v>0.8166666666666668</v>
      </c>
      <c r="D293" s="10">
        <f t="shared" si="27"/>
        <v>4.918783333333334</v>
      </c>
      <c r="E293" s="9">
        <f t="shared" si="28"/>
        <v>-23.307927777777778</v>
      </c>
      <c r="F293" s="8">
        <f t="shared" si="29"/>
        <v>0.002709</v>
      </c>
      <c r="G293">
        <f t="shared" si="24"/>
        <v>0.24563224291467567</v>
      </c>
    </row>
    <row r="294" spans="1:7" ht="15">
      <c r="A294" s="1" t="s">
        <v>129</v>
      </c>
      <c r="B294" s="2">
        <f t="shared" si="25"/>
        <v>39783</v>
      </c>
      <c r="C294" s="14">
        <f t="shared" si="26"/>
        <v>0.8173611111111111</v>
      </c>
      <c r="D294" s="10">
        <f t="shared" si="27"/>
        <v>4.9349750000000006</v>
      </c>
      <c r="E294" s="9">
        <f t="shared" si="28"/>
        <v>-23.304761111111112</v>
      </c>
      <c r="F294" s="8">
        <f t="shared" si="29"/>
        <v>0.002709</v>
      </c>
      <c r="G294">
        <f t="shared" si="24"/>
        <v>0.24563224291467567</v>
      </c>
    </row>
    <row r="295" spans="1:7" ht="15">
      <c r="A295" s="1" t="s">
        <v>130</v>
      </c>
      <c r="B295" s="2">
        <f t="shared" si="25"/>
        <v>39783</v>
      </c>
      <c r="C295" s="14">
        <f t="shared" si="26"/>
        <v>0.8180555555555555</v>
      </c>
      <c r="D295" s="10">
        <f t="shared" si="27"/>
        <v>4.951163888888889</v>
      </c>
      <c r="E295" s="9">
        <f t="shared" si="28"/>
        <v>-23.301591666666667</v>
      </c>
      <c r="F295" s="8">
        <f t="shared" si="29"/>
        <v>0.002709</v>
      </c>
      <c r="G295">
        <f t="shared" si="24"/>
        <v>0.24563224291467567</v>
      </c>
    </row>
    <row r="296" spans="1:7" ht="15">
      <c r="A296" s="1" t="s">
        <v>131</v>
      </c>
      <c r="B296" s="2">
        <f t="shared" si="25"/>
        <v>39783</v>
      </c>
      <c r="C296" s="14">
        <f t="shared" si="26"/>
        <v>0.81875</v>
      </c>
      <c r="D296" s="10">
        <f t="shared" si="27"/>
        <v>4.967352777777778</v>
      </c>
      <c r="E296" s="9">
        <f t="shared" si="28"/>
        <v>-23.298425</v>
      </c>
      <c r="F296" s="8">
        <f t="shared" si="29"/>
        <v>0.00271</v>
      </c>
      <c r="G296">
        <f t="shared" si="24"/>
        <v>0.24554160482061058</v>
      </c>
    </row>
    <row r="297" spans="1:7" ht="15">
      <c r="A297" s="1" t="s">
        <v>132</v>
      </c>
      <c r="B297" s="2">
        <f t="shared" si="25"/>
        <v>39783</v>
      </c>
      <c r="C297" s="14">
        <f t="shared" si="26"/>
        <v>0.8194444444444445</v>
      </c>
      <c r="D297" s="10">
        <f t="shared" si="27"/>
        <v>4.9835416666666665</v>
      </c>
      <c r="E297" s="9">
        <f t="shared" si="28"/>
        <v>-23.29525277777778</v>
      </c>
      <c r="F297" s="8">
        <f t="shared" si="29"/>
        <v>0.00271</v>
      </c>
      <c r="G297">
        <f t="shared" si="24"/>
        <v>0.24554160482061058</v>
      </c>
    </row>
    <row r="298" spans="1:7" ht="15">
      <c r="A298" s="1" t="s">
        <v>133</v>
      </c>
      <c r="B298" s="2">
        <f t="shared" si="25"/>
        <v>39783</v>
      </c>
      <c r="C298" s="14">
        <f t="shared" si="26"/>
        <v>0.8201388888888889</v>
      </c>
      <c r="D298" s="10">
        <f t="shared" si="27"/>
        <v>4.999730555555556</v>
      </c>
      <c r="E298" s="9">
        <f t="shared" si="28"/>
        <v>-23.292080555555557</v>
      </c>
      <c r="F298" s="8">
        <f t="shared" si="29"/>
        <v>0.00271</v>
      </c>
      <c r="G298">
        <f t="shared" si="24"/>
        <v>0.24554160482061058</v>
      </c>
    </row>
    <row r="299" spans="1:7" ht="15">
      <c r="A299" s="1" t="s">
        <v>134</v>
      </c>
      <c r="B299" s="2">
        <f t="shared" si="25"/>
        <v>39783</v>
      </c>
      <c r="C299" s="14">
        <f t="shared" si="26"/>
        <v>0.8208333333333333</v>
      </c>
      <c r="D299" s="10">
        <f t="shared" si="27"/>
        <v>5.015916666666667</v>
      </c>
      <c r="E299" s="9">
        <f t="shared" si="28"/>
        <v>-23.288908333333335</v>
      </c>
      <c r="F299" s="8">
        <f t="shared" si="29"/>
        <v>0.00271</v>
      </c>
      <c r="G299">
        <f t="shared" si="24"/>
        <v>0.24554160482061058</v>
      </c>
    </row>
    <row r="300" spans="1:7" ht="15">
      <c r="A300" s="1" t="s">
        <v>135</v>
      </c>
      <c r="B300" s="2">
        <f t="shared" si="25"/>
        <v>39783</v>
      </c>
      <c r="C300" s="14">
        <f t="shared" si="26"/>
        <v>0.8215277777777777</v>
      </c>
      <c r="D300" s="10">
        <f t="shared" si="27"/>
        <v>5.032102777777777</v>
      </c>
      <c r="E300" s="9">
        <f t="shared" si="28"/>
        <v>-23.285733333333337</v>
      </c>
      <c r="F300" s="8">
        <f t="shared" si="29"/>
        <v>0.00271</v>
      </c>
      <c r="G300">
        <f t="shared" si="24"/>
        <v>0.24554160482061058</v>
      </c>
    </row>
    <row r="301" spans="1:7" ht="15">
      <c r="A301" s="1" t="s">
        <v>136</v>
      </c>
      <c r="B301" s="2">
        <f t="shared" si="25"/>
        <v>39783</v>
      </c>
      <c r="C301" s="14">
        <f t="shared" si="26"/>
        <v>0.8222222222222223</v>
      </c>
      <c r="D301" s="10">
        <f t="shared" si="27"/>
        <v>5.048286111111111</v>
      </c>
      <c r="E301" s="9">
        <f t="shared" si="28"/>
        <v>-23.282558333333334</v>
      </c>
      <c r="F301" s="8">
        <f t="shared" si="29"/>
        <v>0.00271</v>
      </c>
      <c r="G301">
        <f t="shared" si="24"/>
        <v>0.24554160482061058</v>
      </c>
    </row>
    <row r="302" spans="1:7" ht="15">
      <c r="A302" s="1" t="s">
        <v>137</v>
      </c>
      <c r="B302" s="2">
        <f t="shared" si="25"/>
        <v>39783</v>
      </c>
      <c r="C302" s="14">
        <f t="shared" si="26"/>
        <v>0.8229166666666666</v>
      </c>
      <c r="D302" s="10">
        <f t="shared" si="27"/>
        <v>5.064472222222222</v>
      </c>
      <c r="E302" s="9">
        <f t="shared" si="28"/>
        <v>-23.279380555555555</v>
      </c>
      <c r="F302" s="8">
        <f t="shared" si="29"/>
        <v>0.00271</v>
      </c>
      <c r="G302">
        <f t="shared" si="24"/>
        <v>0.24554160482061058</v>
      </c>
    </row>
    <row r="303" spans="1:7" ht="15">
      <c r="A303" s="1" t="s">
        <v>138</v>
      </c>
      <c r="B303" s="2">
        <f t="shared" si="25"/>
        <v>39783</v>
      </c>
      <c r="C303" s="14">
        <f t="shared" si="26"/>
        <v>0.8236111111111111</v>
      </c>
      <c r="D303" s="10">
        <f t="shared" si="27"/>
        <v>5.0806555555555555</v>
      </c>
      <c r="E303" s="9">
        <f t="shared" si="28"/>
        <v>-23.276202777777776</v>
      </c>
      <c r="F303" s="8">
        <f t="shared" si="29"/>
        <v>0.00271</v>
      </c>
      <c r="G303">
        <f t="shared" si="24"/>
        <v>0.24554160482061058</v>
      </c>
    </row>
    <row r="304" spans="1:7" ht="15">
      <c r="A304" s="1" t="s">
        <v>139</v>
      </c>
      <c r="B304" s="2">
        <f t="shared" si="25"/>
        <v>39783</v>
      </c>
      <c r="C304" s="14">
        <f t="shared" si="26"/>
        <v>0.8243055555555556</v>
      </c>
      <c r="D304" s="10">
        <f t="shared" si="27"/>
        <v>5.096838888888889</v>
      </c>
      <c r="E304" s="9">
        <f t="shared" si="28"/>
        <v>-23.27302222222222</v>
      </c>
      <c r="F304" s="8">
        <f t="shared" si="29"/>
        <v>0.00271</v>
      </c>
      <c r="G304">
        <f t="shared" si="24"/>
        <v>0.24554160482061058</v>
      </c>
    </row>
    <row r="305" spans="1:7" ht="15">
      <c r="A305" s="1" t="s">
        <v>140</v>
      </c>
      <c r="B305" s="2">
        <f t="shared" si="25"/>
        <v>39783</v>
      </c>
      <c r="C305" s="14">
        <f t="shared" si="26"/>
        <v>0.8250000000000001</v>
      </c>
      <c r="D305" s="10">
        <f t="shared" si="27"/>
        <v>5.113019444444444</v>
      </c>
      <c r="E305" s="9">
        <f t="shared" si="28"/>
        <v>-23.269841666666665</v>
      </c>
      <c r="F305" s="8">
        <f t="shared" si="29"/>
        <v>0.00271</v>
      </c>
      <c r="G305">
        <f t="shared" si="24"/>
        <v>0.24554160482061058</v>
      </c>
    </row>
    <row r="306" spans="1:7" ht="15">
      <c r="A306" s="1" t="s">
        <v>141</v>
      </c>
      <c r="B306" s="2">
        <f t="shared" si="25"/>
        <v>39783</v>
      </c>
      <c r="C306" s="14">
        <f t="shared" si="26"/>
        <v>0.8256944444444444</v>
      </c>
      <c r="D306" s="10">
        <f t="shared" si="27"/>
        <v>5.1292</v>
      </c>
      <c r="E306" s="9">
        <f t="shared" si="28"/>
        <v>-23.266658333333332</v>
      </c>
      <c r="F306" s="8">
        <f t="shared" si="29"/>
        <v>0.002711</v>
      </c>
      <c r="G306">
        <f t="shared" si="24"/>
        <v>0.24545103359222611</v>
      </c>
    </row>
    <row r="307" spans="1:7" ht="15">
      <c r="A307" s="1" t="s">
        <v>142</v>
      </c>
      <c r="B307" s="2">
        <f t="shared" si="25"/>
        <v>39783</v>
      </c>
      <c r="C307" s="14">
        <f t="shared" si="26"/>
        <v>0.8263888888888888</v>
      </c>
      <c r="D307" s="10">
        <f t="shared" si="27"/>
        <v>5.145380555555556</v>
      </c>
      <c r="E307" s="9">
        <f t="shared" si="28"/>
        <v>-23.263475</v>
      </c>
      <c r="F307" s="8">
        <f t="shared" si="29"/>
        <v>0.002711</v>
      </c>
      <c r="G307">
        <f t="shared" si="24"/>
        <v>0.24545103359222611</v>
      </c>
    </row>
    <row r="308" spans="1:7" ht="15">
      <c r="A308" s="1" t="s">
        <v>143</v>
      </c>
      <c r="B308" s="2">
        <f t="shared" si="25"/>
        <v>39783</v>
      </c>
      <c r="C308" s="14">
        <f t="shared" si="26"/>
        <v>0.8270833333333334</v>
      </c>
      <c r="D308" s="10">
        <f t="shared" si="27"/>
        <v>5.161561111111111</v>
      </c>
      <c r="E308" s="9">
        <f t="shared" si="28"/>
        <v>-23.26028888888889</v>
      </c>
      <c r="F308" s="8">
        <f t="shared" si="29"/>
        <v>0.002711</v>
      </c>
      <c r="G308">
        <f t="shared" si="24"/>
        <v>0.24545103359222611</v>
      </c>
    </row>
    <row r="309" spans="1:7" ht="15">
      <c r="A309" s="1" t="s">
        <v>144</v>
      </c>
      <c r="B309" s="2">
        <f t="shared" si="25"/>
        <v>39783</v>
      </c>
      <c r="C309" s="14">
        <f t="shared" si="26"/>
        <v>0.8277777777777778</v>
      </c>
      <c r="D309" s="10">
        <f t="shared" si="27"/>
        <v>5.177738888888889</v>
      </c>
      <c r="E309" s="9">
        <f t="shared" si="28"/>
        <v>-23.257105555555555</v>
      </c>
      <c r="F309" s="8">
        <f t="shared" si="29"/>
        <v>0.002711</v>
      </c>
      <c r="G309">
        <f t="shared" si="24"/>
        <v>0.24545103359222611</v>
      </c>
    </row>
    <row r="310" spans="1:7" ht="15">
      <c r="A310" s="1" t="s">
        <v>145</v>
      </c>
      <c r="B310" s="2">
        <f t="shared" si="25"/>
        <v>39783</v>
      </c>
      <c r="C310" s="14">
        <f t="shared" si="26"/>
        <v>0.8284722222222222</v>
      </c>
      <c r="D310" s="10">
        <f t="shared" si="27"/>
        <v>5.1939166666666665</v>
      </c>
      <c r="E310" s="9">
        <f t="shared" si="28"/>
        <v>-23.253916666666665</v>
      </c>
      <c r="F310" s="8">
        <f t="shared" si="29"/>
        <v>0.002711</v>
      </c>
      <c r="G310">
        <f t="shared" si="24"/>
        <v>0.24545103359222611</v>
      </c>
    </row>
    <row r="311" spans="1:7" ht="15">
      <c r="A311" s="1" t="s">
        <v>146</v>
      </c>
      <c r="B311" s="2">
        <f t="shared" si="25"/>
        <v>39783</v>
      </c>
      <c r="C311" s="14">
        <f t="shared" si="26"/>
        <v>0.8291666666666666</v>
      </c>
      <c r="D311" s="10">
        <f t="shared" si="27"/>
        <v>5.210094444444445</v>
      </c>
      <c r="E311" s="9">
        <f t="shared" si="28"/>
        <v>-23.25072777777778</v>
      </c>
      <c r="F311" s="8">
        <f t="shared" si="29"/>
        <v>0.002711</v>
      </c>
      <c r="G311">
        <f t="shared" si="24"/>
        <v>0.24545103359222611</v>
      </c>
    </row>
    <row r="312" spans="1:7" ht="15">
      <c r="A312" s="1" t="s">
        <v>147</v>
      </c>
      <c r="B312" s="2">
        <f t="shared" si="25"/>
        <v>39783</v>
      </c>
      <c r="C312" s="14">
        <f t="shared" si="26"/>
        <v>0.8298611111111112</v>
      </c>
      <c r="D312" s="10">
        <f t="shared" si="27"/>
        <v>5.226272222222223</v>
      </c>
      <c r="E312" s="9">
        <f t="shared" si="28"/>
        <v>-23.24753888888889</v>
      </c>
      <c r="F312" s="8">
        <f t="shared" si="29"/>
        <v>0.002711</v>
      </c>
      <c r="G312">
        <f t="shared" si="24"/>
        <v>0.24545103359222611</v>
      </c>
    </row>
    <row r="313" spans="1:7" ht="15">
      <c r="A313" s="1" t="s">
        <v>148</v>
      </c>
      <c r="B313" s="2">
        <f t="shared" si="25"/>
        <v>39783</v>
      </c>
      <c r="C313" s="14">
        <f t="shared" si="26"/>
        <v>0.8305555555555556</v>
      </c>
      <c r="D313" s="10">
        <f t="shared" si="27"/>
        <v>5.242447222222222</v>
      </c>
      <c r="E313" s="9">
        <f t="shared" si="28"/>
        <v>-23.24435</v>
      </c>
      <c r="F313" s="8">
        <f t="shared" si="29"/>
        <v>0.002711</v>
      </c>
      <c r="G313">
        <f t="shared" si="24"/>
        <v>0.24545103359222611</v>
      </c>
    </row>
    <row r="314" spans="1:7" ht="15">
      <c r="A314" s="1" t="s">
        <v>149</v>
      </c>
      <c r="B314" s="2">
        <f t="shared" si="25"/>
        <v>39783</v>
      </c>
      <c r="C314" s="14">
        <f t="shared" si="26"/>
        <v>0.8312499999999999</v>
      </c>
      <c r="D314" s="10">
        <f t="shared" si="27"/>
        <v>5.258622222222222</v>
      </c>
      <c r="E314" s="9">
        <f t="shared" si="28"/>
        <v>-23.241158333333335</v>
      </c>
      <c r="F314" s="8">
        <f t="shared" si="29"/>
        <v>0.002711</v>
      </c>
      <c r="G314">
        <f t="shared" si="24"/>
        <v>0.24545103359222611</v>
      </c>
    </row>
    <row r="315" spans="1:7" ht="15">
      <c r="A315" s="1" t="s">
        <v>150</v>
      </c>
      <c r="B315" s="2">
        <f t="shared" si="25"/>
        <v>39783</v>
      </c>
      <c r="C315" s="14">
        <f t="shared" si="26"/>
        <v>0.8319444444444444</v>
      </c>
      <c r="D315" s="10">
        <f t="shared" si="27"/>
        <v>5.274797222222222</v>
      </c>
      <c r="E315" s="9">
        <f t="shared" si="28"/>
        <v>-23.23796388888889</v>
      </c>
      <c r="F315" s="8">
        <f t="shared" si="29"/>
        <v>0.002711</v>
      </c>
      <c r="G315">
        <f t="shared" si="24"/>
        <v>0.24545103359222611</v>
      </c>
    </row>
    <row r="316" spans="1:7" ht="15">
      <c r="A316" s="1" t="s">
        <v>151</v>
      </c>
      <c r="B316" s="2">
        <f t="shared" si="25"/>
        <v>39783</v>
      </c>
      <c r="C316" s="14">
        <f t="shared" si="26"/>
        <v>0.8326388888888889</v>
      </c>
      <c r="D316" s="10">
        <f t="shared" si="27"/>
        <v>5.290969444444444</v>
      </c>
      <c r="E316" s="9">
        <f t="shared" si="28"/>
        <v>-23.234772222222222</v>
      </c>
      <c r="F316" s="8">
        <f t="shared" si="29"/>
        <v>0.002712</v>
      </c>
      <c r="G316">
        <f t="shared" si="24"/>
        <v>0.24536052915555762</v>
      </c>
    </row>
    <row r="317" spans="1:7" ht="15">
      <c r="A317" s="1" t="s">
        <v>152</v>
      </c>
      <c r="B317" s="2">
        <f t="shared" si="25"/>
        <v>39783</v>
      </c>
      <c r="C317" s="14">
        <f t="shared" si="26"/>
        <v>0.8333333333333334</v>
      </c>
      <c r="D317" s="10">
        <f t="shared" si="27"/>
        <v>5.307141666666666</v>
      </c>
      <c r="E317" s="9">
        <f t="shared" si="28"/>
        <v>-23.231575</v>
      </c>
      <c r="F317" s="8">
        <f t="shared" si="29"/>
        <v>0.002712</v>
      </c>
      <c r="G317">
        <f t="shared" si="24"/>
        <v>0.24536052915555762</v>
      </c>
    </row>
    <row r="381" ht="15">
      <c r="A381" s="1" t="s">
        <v>898</v>
      </c>
    </row>
    <row r="382" ht="15">
      <c r="A382" s="1" t="s">
        <v>898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7"/>
  <sheetViews>
    <sheetView zoomScale="70" zoomScaleNormal="70" workbookViewId="0" topLeftCell="A1">
      <selection activeCell="D1" sqref="D1:E16384"/>
    </sheetView>
  </sheetViews>
  <sheetFormatPr defaultColWidth="12" defaultRowHeight="12.75"/>
  <cols>
    <col min="1" max="1" width="127.66015625" style="3" customWidth="1"/>
    <col min="2" max="3" width="12" style="2" customWidth="1"/>
    <col min="7" max="7" width="8.66015625" style="0" customWidth="1"/>
  </cols>
  <sheetData>
    <row r="1" ht="15">
      <c r="A1" s="1" t="s">
        <v>896</v>
      </c>
    </row>
    <row r="2" ht="15">
      <c r="A2" s="1" t="s">
        <v>897</v>
      </c>
    </row>
    <row r="3" ht="15">
      <c r="A3" s="1" t="s">
        <v>896</v>
      </c>
    </row>
    <row r="4" ht="15">
      <c r="A4" s="1" t="s">
        <v>898</v>
      </c>
    </row>
    <row r="5" ht="15">
      <c r="A5" s="1" t="s">
        <v>895</v>
      </c>
    </row>
    <row r="6" ht="15">
      <c r="A6" s="1" t="s">
        <v>900</v>
      </c>
    </row>
    <row r="7" ht="15">
      <c r="A7" s="1" t="s">
        <v>901</v>
      </c>
    </row>
    <row r="8" ht="15">
      <c r="A8" s="1" t="s">
        <v>924</v>
      </c>
    </row>
    <row r="9" ht="15">
      <c r="A9" s="1" t="s">
        <v>386</v>
      </c>
    </row>
    <row r="10" ht="15">
      <c r="A10" s="1" t="s">
        <v>925</v>
      </c>
    </row>
    <row r="11" ht="15">
      <c r="A11" s="1" t="s">
        <v>898</v>
      </c>
    </row>
    <row r="12" ht="15">
      <c r="A12" s="1" t="s">
        <v>896</v>
      </c>
    </row>
    <row r="13" s="4" customFormat="1" ht="15">
      <c r="A13" s="1" t="s">
        <v>898</v>
      </c>
    </row>
    <row r="14" spans="1:7" s="4" customFormat="1" ht="15">
      <c r="A14" s="1" t="s">
        <v>926</v>
      </c>
      <c r="B14" s="6" t="s">
        <v>910</v>
      </c>
      <c r="C14" s="5" t="s">
        <v>917</v>
      </c>
      <c r="D14" s="6" t="s">
        <v>391</v>
      </c>
      <c r="E14" s="78" t="s">
        <v>392</v>
      </c>
      <c r="F14" s="5" t="s">
        <v>911</v>
      </c>
      <c r="G14" s="5" t="s">
        <v>912</v>
      </c>
    </row>
    <row r="15" spans="1:7" ht="15">
      <c r="A15" s="1" t="s">
        <v>927</v>
      </c>
      <c r="B15" s="7"/>
      <c r="C15" s="7"/>
      <c r="D15" s="4"/>
      <c r="E15" s="4"/>
      <c r="F15" s="4"/>
      <c r="G15" s="4"/>
    </row>
    <row r="16" spans="1:7" ht="15">
      <c r="A16" s="1" t="s">
        <v>898</v>
      </c>
      <c r="D16" s="10"/>
      <c r="E16" s="9"/>
      <c r="F16" s="8"/>
      <c r="G16" s="11"/>
    </row>
    <row r="17" spans="1:7" ht="15">
      <c r="A17" s="1" t="s">
        <v>153</v>
      </c>
      <c r="B17" s="2">
        <f>DATE(FIXED(MID(A17,9,4)),FIXED(MID(A17,4,3)),FIXED(MID(A17,1,3)))</f>
        <v>39783</v>
      </c>
      <c r="C17" s="2">
        <f>(VALUE(MID(A17,14,2))+VALUE(MID(A17,17,2))/60+VALUE(MID(A17,20,5))/3660)/24</f>
        <v>0.625</v>
      </c>
      <c r="D17" s="10">
        <f>VALUE(MID(A17,27,2))+VALUE(MID(A17,30,2))/60+VALUE(MID(A17,33,5))/3600</f>
        <v>0.38935833333333336</v>
      </c>
      <c r="E17" s="9">
        <f>(VALUE(MID(A17,40,3))+VALUE(MID(A17,43,2))/60+VALUE(MID(A17,46,7))/3600)*(IF(MID(A17,39,1)="-",-1,1))</f>
        <v>-23.91364722222222</v>
      </c>
      <c r="F17" s="8">
        <f>VALUE(MID(A17,53,9))</f>
        <v>1.004417</v>
      </c>
      <c r="G17" s="11">
        <f>VALUE(MID(A17,65,5))</f>
        <v>-4.15</v>
      </c>
    </row>
    <row r="18" spans="1:7" ht="15">
      <c r="A18" s="1" t="s">
        <v>154</v>
      </c>
      <c r="B18" s="2">
        <f aca="true" t="shared" si="0" ref="B18:B81">DATE(FIXED(MID(A18,9,4)),FIXED(MID(A18,4,3)),FIXED(MID(A18,1,3)))</f>
        <v>39783</v>
      </c>
      <c r="C18" s="2">
        <f aca="true" t="shared" si="1" ref="C18:C81">(VALUE(MID(A18,14,2))+VALUE(MID(A18,17,2))/60+VALUE(MID(A18,20,5))/3660)/24</f>
        <v>0.6256944444444444</v>
      </c>
      <c r="D18" s="10">
        <f aca="true" t="shared" si="2" ref="D18:D81">VALUE(MID(A18,27,2))+VALUE(MID(A18,30,2))/60+VALUE(MID(A18,33,5))/3600</f>
        <v>0.40601111111111116</v>
      </c>
      <c r="E18" s="9">
        <f aca="true" t="shared" si="3" ref="E18:E81">(VALUE(MID(A18,40,3))+VALUE(MID(A18,43,2))/60+VALUE(MID(A18,46,7))/3600)*(IF(MID(A18,39,1)="-",-1,1))</f>
        <v>-23.91351111111111</v>
      </c>
      <c r="F18" s="8">
        <f aca="true" t="shared" si="4" ref="F18:F81">VALUE(MID(A18,53,9))</f>
        <v>1.004412</v>
      </c>
      <c r="G18" s="11">
        <f aca="true" t="shared" si="5" ref="G18:G81">VALUE(MID(A18,65,5))</f>
        <v>-4.15</v>
      </c>
    </row>
    <row r="19" spans="1:7" ht="15">
      <c r="A19" s="1" t="s">
        <v>155</v>
      </c>
      <c r="B19" s="2">
        <f t="shared" si="0"/>
        <v>39783</v>
      </c>
      <c r="C19" s="2">
        <f t="shared" si="1"/>
        <v>0.6263888888888889</v>
      </c>
      <c r="D19" s="10">
        <f t="shared" si="2"/>
        <v>0.4226666666666667</v>
      </c>
      <c r="E19" s="9">
        <f t="shared" si="3"/>
        <v>-23.913375</v>
      </c>
      <c r="F19" s="8">
        <f t="shared" si="4"/>
        <v>1.004407</v>
      </c>
      <c r="G19" s="11">
        <f t="shared" si="5"/>
        <v>-4.15</v>
      </c>
    </row>
    <row r="20" spans="1:7" ht="15">
      <c r="A20" s="1" t="s">
        <v>774</v>
      </c>
      <c r="B20" s="2">
        <f t="shared" si="0"/>
        <v>39783</v>
      </c>
      <c r="C20" s="2">
        <f t="shared" si="1"/>
        <v>0.6270833333333333</v>
      </c>
      <c r="D20" s="10">
        <f t="shared" si="2"/>
        <v>0.4393194444444445</v>
      </c>
      <c r="E20" s="9">
        <f t="shared" si="3"/>
        <v>-23.913238888888888</v>
      </c>
      <c r="F20" s="8">
        <f t="shared" si="4"/>
        <v>1.004402</v>
      </c>
      <c r="G20" s="11">
        <f t="shared" si="5"/>
        <v>-4.15</v>
      </c>
    </row>
    <row r="21" spans="1:7" ht="15">
      <c r="A21" s="1" t="s">
        <v>775</v>
      </c>
      <c r="B21" s="2">
        <f t="shared" si="0"/>
        <v>39783</v>
      </c>
      <c r="C21" s="2">
        <f t="shared" si="1"/>
        <v>0.6277777777777778</v>
      </c>
      <c r="D21" s="10">
        <f t="shared" si="2"/>
        <v>0.455975</v>
      </c>
      <c r="E21" s="9">
        <f t="shared" si="3"/>
        <v>-23.913102777777777</v>
      </c>
      <c r="F21" s="8">
        <f t="shared" si="4"/>
        <v>1.004397</v>
      </c>
      <c r="G21" s="11">
        <f t="shared" si="5"/>
        <v>-4.15</v>
      </c>
    </row>
    <row r="22" spans="1:7" ht="15">
      <c r="A22" s="1" t="s">
        <v>776</v>
      </c>
      <c r="B22" s="2">
        <f t="shared" si="0"/>
        <v>39783</v>
      </c>
      <c r="C22" s="2">
        <f t="shared" si="1"/>
        <v>0.6284722222222222</v>
      </c>
      <c r="D22" s="10">
        <f t="shared" si="2"/>
        <v>0.47262777777777776</v>
      </c>
      <c r="E22" s="9">
        <f t="shared" si="3"/>
        <v>-23.912966666666666</v>
      </c>
      <c r="F22" s="8">
        <f t="shared" si="4"/>
        <v>1.004393</v>
      </c>
      <c r="G22" s="11">
        <f t="shared" si="5"/>
        <v>-4.15</v>
      </c>
    </row>
    <row r="23" spans="1:7" ht="15">
      <c r="A23" s="1" t="s">
        <v>777</v>
      </c>
      <c r="B23" s="2">
        <f t="shared" si="0"/>
        <v>39783</v>
      </c>
      <c r="C23" s="2">
        <f t="shared" si="1"/>
        <v>0.6291666666666667</v>
      </c>
      <c r="D23" s="10">
        <f t="shared" si="2"/>
        <v>0.48928333333333335</v>
      </c>
      <c r="E23" s="9">
        <f t="shared" si="3"/>
        <v>-23.912830555555555</v>
      </c>
      <c r="F23" s="8">
        <f t="shared" si="4"/>
        <v>1.004388</v>
      </c>
      <c r="G23" s="11">
        <f t="shared" si="5"/>
        <v>-4.15</v>
      </c>
    </row>
    <row r="24" spans="1:7" ht="15">
      <c r="A24" s="1" t="s">
        <v>778</v>
      </c>
      <c r="B24" s="2">
        <f t="shared" si="0"/>
        <v>39783</v>
      </c>
      <c r="C24" s="2">
        <f t="shared" si="1"/>
        <v>0.6298611111111111</v>
      </c>
      <c r="D24" s="10">
        <f t="shared" si="2"/>
        <v>0.5059361111111111</v>
      </c>
      <c r="E24" s="9">
        <f t="shared" si="3"/>
        <v>-23.912694444444444</v>
      </c>
      <c r="F24" s="8">
        <f t="shared" si="4"/>
        <v>1.004383</v>
      </c>
      <c r="G24" s="11">
        <f t="shared" si="5"/>
        <v>-4.15</v>
      </c>
    </row>
    <row r="25" spans="1:7" ht="15">
      <c r="A25" s="1" t="s">
        <v>779</v>
      </c>
      <c r="B25" s="2">
        <f t="shared" si="0"/>
        <v>39783</v>
      </c>
      <c r="C25" s="2">
        <f t="shared" si="1"/>
        <v>0.6305555555555555</v>
      </c>
      <c r="D25" s="10">
        <f t="shared" si="2"/>
        <v>0.5225916666666667</v>
      </c>
      <c r="E25" s="9">
        <f t="shared" si="3"/>
        <v>-23.912558333333333</v>
      </c>
      <c r="F25" s="8">
        <f t="shared" si="4"/>
        <v>1.004378</v>
      </c>
      <c r="G25" s="11">
        <f t="shared" si="5"/>
        <v>-4.15</v>
      </c>
    </row>
    <row r="26" spans="1:7" ht="15">
      <c r="A26" s="1" t="s">
        <v>780</v>
      </c>
      <c r="B26" s="2">
        <f t="shared" si="0"/>
        <v>39783</v>
      </c>
      <c r="C26" s="2">
        <f t="shared" si="1"/>
        <v>0.63125</v>
      </c>
      <c r="D26" s="10">
        <f t="shared" si="2"/>
        <v>0.5392444444444444</v>
      </c>
      <c r="E26" s="9">
        <f t="shared" si="3"/>
        <v>-23.912422222222222</v>
      </c>
      <c r="F26" s="8">
        <f t="shared" si="4"/>
        <v>1.004374</v>
      </c>
      <c r="G26" s="11">
        <f t="shared" si="5"/>
        <v>-4.15</v>
      </c>
    </row>
    <row r="27" spans="1:7" ht="15">
      <c r="A27" s="1" t="s">
        <v>781</v>
      </c>
      <c r="B27" s="2">
        <f t="shared" si="0"/>
        <v>39783</v>
      </c>
      <c r="C27" s="2">
        <f t="shared" si="1"/>
        <v>0.6319444444444444</v>
      </c>
      <c r="D27" s="10">
        <f t="shared" si="2"/>
        <v>0.5559000000000001</v>
      </c>
      <c r="E27" s="9">
        <f t="shared" si="3"/>
        <v>-23.91228611111111</v>
      </c>
      <c r="F27" s="8">
        <f t="shared" si="4"/>
        <v>1.004369</v>
      </c>
      <c r="G27" s="11">
        <f t="shared" si="5"/>
        <v>-4.15</v>
      </c>
    </row>
    <row r="28" spans="1:7" ht="15">
      <c r="A28" s="1" t="s">
        <v>782</v>
      </c>
      <c r="B28" s="2">
        <f t="shared" si="0"/>
        <v>39783</v>
      </c>
      <c r="C28" s="2">
        <f t="shared" si="1"/>
        <v>0.6326388888888889</v>
      </c>
      <c r="D28" s="10">
        <f t="shared" si="2"/>
        <v>0.5725527777777778</v>
      </c>
      <c r="E28" s="9">
        <f t="shared" si="3"/>
        <v>-23.912149999999997</v>
      </c>
      <c r="F28" s="8">
        <f t="shared" si="4"/>
        <v>1.004364</v>
      </c>
      <c r="G28" s="11">
        <f t="shared" si="5"/>
        <v>-4.15</v>
      </c>
    </row>
    <row r="29" spans="1:7" ht="15">
      <c r="A29" s="1" t="s">
        <v>783</v>
      </c>
      <c r="B29" s="2">
        <f t="shared" si="0"/>
        <v>39783</v>
      </c>
      <c r="C29" s="2">
        <f t="shared" si="1"/>
        <v>0.6333333333333333</v>
      </c>
      <c r="D29" s="10">
        <f t="shared" si="2"/>
        <v>0.5892083333333333</v>
      </c>
      <c r="E29" s="9">
        <f t="shared" si="3"/>
        <v>-23.912013888888886</v>
      </c>
      <c r="F29" s="8">
        <f t="shared" si="4"/>
        <v>1.004359</v>
      </c>
      <c r="G29" s="11">
        <f t="shared" si="5"/>
        <v>-4.15</v>
      </c>
    </row>
    <row r="30" spans="1:7" ht="15">
      <c r="A30" s="1" t="s">
        <v>784</v>
      </c>
      <c r="B30" s="2">
        <f t="shared" si="0"/>
        <v>39783</v>
      </c>
      <c r="C30" s="2">
        <f t="shared" si="1"/>
        <v>0.6340277777777777</v>
      </c>
      <c r="D30" s="10">
        <f t="shared" si="2"/>
        <v>0.6058611111111111</v>
      </c>
      <c r="E30" s="9">
        <f t="shared" si="3"/>
        <v>-23.911877777777775</v>
      </c>
      <c r="F30" s="8">
        <f t="shared" si="4"/>
        <v>1.004355</v>
      </c>
      <c r="G30" s="11">
        <f t="shared" si="5"/>
        <v>-4.15</v>
      </c>
    </row>
    <row r="31" spans="1:7" ht="15">
      <c r="A31" s="1" t="s">
        <v>785</v>
      </c>
      <c r="B31" s="2">
        <f t="shared" si="0"/>
        <v>39783</v>
      </c>
      <c r="C31" s="2">
        <f t="shared" si="1"/>
        <v>0.6347222222222222</v>
      </c>
      <c r="D31" s="10">
        <f t="shared" si="2"/>
        <v>0.6225166666666667</v>
      </c>
      <c r="E31" s="9">
        <f t="shared" si="3"/>
        <v>-23.911741666666664</v>
      </c>
      <c r="F31" s="8">
        <f t="shared" si="4"/>
        <v>1.00435</v>
      </c>
      <c r="G31" s="11">
        <f t="shared" si="5"/>
        <v>-4.15</v>
      </c>
    </row>
    <row r="32" spans="1:7" ht="15">
      <c r="A32" s="1" t="s">
        <v>786</v>
      </c>
      <c r="B32" s="2">
        <f t="shared" si="0"/>
        <v>39783</v>
      </c>
      <c r="C32" s="2">
        <f t="shared" si="1"/>
        <v>0.6354166666666666</v>
      </c>
      <c r="D32" s="10">
        <f t="shared" si="2"/>
        <v>0.6391694444444445</v>
      </c>
      <c r="E32" s="9">
        <f t="shared" si="3"/>
        <v>-23.911605555555553</v>
      </c>
      <c r="F32" s="8">
        <f t="shared" si="4"/>
        <v>1.004345</v>
      </c>
      <c r="G32" s="11">
        <f t="shared" si="5"/>
        <v>-4.15</v>
      </c>
    </row>
    <row r="33" spans="1:7" ht="15">
      <c r="A33" s="1" t="s">
        <v>787</v>
      </c>
      <c r="B33" s="2">
        <f t="shared" si="0"/>
        <v>39783</v>
      </c>
      <c r="C33" s="2">
        <f t="shared" si="1"/>
        <v>0.6361111111111112</v>
      </c>
      <c r="D33" s="10">
        <f t="shared" si="2"/>
        <v>0.655825</v>
      </c>
      <c r="E33" s="9">
        <f t="shared" si="3"/>
        <v>-23.911469444444442</v>
      </c>
      <c r="F33" s="8">
        <f t="shared" si="4"/>
        <v>1.00434</v>
      </c>
      <c r="G33" s="11">
        <f t="shared" si="5"/>
        <v>-4.15</v>
      </c>
    </row>
    <row r="34" spans="1:7" ht="15">
      <c r="A34" s="1" t="s">
        <v>788</v>
      </c>
      <c r="B34" s="2">
        <f t="shared" si="0"/>
        <v>39783</v>
      </c>
      <c r="C34" s="2">
        <f t="shared" si="1"/>
        <v>0.6368055555555555</v>
      </c>
      <c r="D34" s="10">
        <f t="shared" si="2"/>
        <v>0.6724777777777777</v>
      </c>
      <c r="E34" s="9">
        <f t="shared" si="3"/>
        <v>-23.91133333333333</v>
      </c>
      <c r="F34" s="8">
        <f t="shared" si="4"/>
        <v>1.004335</v>
      </c>
      <c r="G34" s="11">
        <f t="shared" si="5"/>
        <v>-4.15</v>
      </c>
    </row>
    <row r="35" spans="1:7" ht="15">
      <c r="A35" s="1" t="s">
        <v>789</v>
      </c>
      <c r="B35" s="2">
        <f t="shared" si="0"/>
        <v>39783</v>
      </c>
      <c r="C35" s="2">
        <f t="shared" si="1"/>
        <v>0.6375000000000001</v>
      </c>
      <c r="D35" s="10">
        <f t="shared" si="2"/>
        <v>0.6891333333333334</v>
      </c>
      <c r="E35" s="9">
        <f t="shared" si="3"/>
        <v>-23.91119722222222</v>
      </c>
      <c r="F35" s="8">
        <f t="shared" si="4"/>
        <v>1.004331</v>
      </c>
      <c r="G35" s="11">
        <f t="shared" si="5"/>
        <v>-4.15</v>
      </c>
    </row>
    <row r="36" spans="1:7" ht="15">
      <c r="A36" s="1" t="s">
        <v>790</v>
      </c>
      <c r="B36" s="2">
        <f t="shared" si="0"/>
        <v>39783</v>
      </c>
      <c r="C36" s="2">
        <f t="shared" si="1"/>
        <v>0.6381944444444444</v>
      </c>
      <c r="D36" s="10">
        <f t="shared" si="2"/>
        <v>0.7057861111111111</v>
      </c>
      <c r="E36" s="9">
        <f t="shared" si="3"/>
        <v>-23.91106111111111</v>
      </c>
      <c r="F36" s="8">
        <f t="shared" si="4"/>
        <v>1.004326</v>
      </c>
      <c r="G36" s="11">
        <f t="shared" si="5"/>
        <v>-4.15</v>
      </c>
    </row>
    <row r="37" spans="1:7" ht="15">
      <c r="A37" s="1" t="s">
        <v>791</v>
      </c>
      <c r="B37" s="2">
        <f t="shared" si="0"/>
        <v>39783</v>
      </c>
      <c r="C37" s="2">
        <f t="shared" si="1"/>
        <v>0.638888888888889</v>
      </c>
      <c r="D37" s="10">
        <f t="shared" si="2"/>
        <v>0.7224416666666666</v>
      </c>
      <c r="E37" s="9">
        <f t="shared" si="3"/>
        <v>-23.910925</v>
      </c>
      <c r="F37" s="8">
        <f t="shared" si="4"/>
        <v>1.004321</v>
      </c>
      <c r="G37" s="11">
        <f t="shared" si="5"/>
        <v>-4.15</v>
      </c>
    </row>
    <row r="38" spans="1:7" ht="15">
      <c r="A38" s="1" t="s">
        <v>792</v>
      </c>
      <c r="B38" s="2">
        <f t="shared" si="0"/>
        <v>39783</v>
      </c>
      <c r="C38" s="2">
        <f t="shared" si="1"/>
        <v>0.6395833333333333</v>
      </c>
      <c r="D38" s="10">
        <f t="shared" si="2"/>
        <v>0.7390944444444444</v>
      </c>
      <c r="E38" s="9">
        <f t="shared" si="3"/>
        <v>-23.91078611111111</v>
      </c>
      <c r="F38" s="8">
        <f t="shared" si="4"/>
        <v>1.004316</v>
      </c>
      <c r="G38" s="11">
        <f t="shared" si="5"/>
        <v>-4.15</v>
      </c>
    </row>
    <row r="39" spans="1:7" ht="15">
      <c r="A39" s="1" t="s">
        <v>793</v>
      </c>
      <c r="B39" s="2">
        <f t="shared" si="0"/>
        <v>39783</v>
      </c>
      <c r="C39" s="2">
        <f t="shared" si="1"/>
        <v>0.6402777777777778</v>
      </c>
      <c r="D39" s="10">
        <f t="shared" si="2"/>
        <v>0.75575</v>
      </c>
      <c r="E39" s="9">
        <f t="shared" si="3"/>
        <v>-23.910649999999997</v>
      </c>
      <c r="F39" s="8">
        <f t="shared" si="4"/>
        <v>1.004312</v>
      </c>
      <c r="G39" s="11">
        <f t="shared" si="5"/>
        <v>-4.15</v>
      </c>
    </row>
    <row r="40" spans="1:7" ht="15">
      <c r="A40" s="1" t="s">
        <v>794</v>
      </c>
      <c r="B40" s="2">
        <f t="shared" si="0"/>
        <v>39783</v>
      </c>
      <c r="C40" s="2">
        <f t="shared" si="1"/>
        <v>0.6409722222222222</v>
      </c>
      <c r="D40" s="10">
        <f t="shared" si="2"/>
        <v>0.7724027777777779</v>
      </c>
      <c r="E40" s="9">
        <f t="shared" si="3"/>
        <v>-23.910513888888886</v>
      </c>
      <c r="F40" s="8">
        <f t="shared" si="4"/>
        <v>1.004307</v>
      </c>
      <c r="G40" s="11">
        <f t="shared" si="5"/>
        <v>-4.15</v>
      </c>
    </row>
    <row r="41" spans="1:7" ht="15">
      <c r="A41" s="1" t="s">
        <v>795</v>
      </c>
      <c r="B41" s="2">
        <f t="shared" si="0"/>
        <v>39783</v>
      </c>
      <c r="C41" s="2">
        <f t="shared" si="1"/>
        <v>0.6416666666666667</v>
      </c>
      <c r="D41" s="10">
        <f t="shared" si="2"/>
        <v>0.7890583333333333</v>
      </c>
      <c r="E41" s="9">
        <f t="shared" si="3"/>
        <v>-23.910377777777775</v>
      </c>
      <c r="F41" s="8">
        <f t="shared" si="4"/>
        <v>1.004302</v>
      </c>
      <c r="G41" s="11">
        <f t="shared" si="5"/>
        <v>-4.15</v>
      </c>
    </row>
    <row r="42" spans="1:7" ht="15">
      <c r="A42" s="1" t="s">
        <v>796</v>
      </c>
      <c r="B42" s="2">
        <f t="shared" si="0"/>
        <v>39783</v>
      </c>
      <c r="C42" s="2">
        <f t="shared" si="1"/>
        <v>0.642361111111111</v>
      </c>
      <c r="D42" s="10">
        <f t="shared" si="2"/>
        <v>0.8057111111111112</v>
      </c>
      <c r="E42" s="9">
        <f t="shared" si="3"/>
        <v>-23.910241666666664</v>
      </c>
      <c r="F42" s="8">
        <f t="shared" si="4"/>
        <v>1.004297</v>
      </c>
      <c r="G42" s="11">
        <f t="shared" si="5"/>
        <v>-4.15</v>
      </c>
    </row>
    <row r="43" spans="1:7" ht="15">
      <c r="A43" s="1" t="s">
        <v>797</v>
      </c>
      <c r="B43" s="2">
        <f t="shared" si="0"/>
        <v>39783</v>
      </c>
      <c r="C43" s="2">
        <f t="shared" si="1"/>
        <v>0.6430555555555556</v>
      </c>
      <c r="D43" s="10">
        <f t="shared" si="2"/>
        <v>0.8223666666666667</v>
      </c>
      <c r="E43" s="9">
        <f t="shared" si="3"/>
        <v>-23.910105555555553</v>
      </c>
      <c r="F43" s="8">
        <f t="shared" si="4"/>
        <v>1.004293</v>
      </c>
      <c r="G43" s="11">
        <f t="shared" si="5"/>
        <v>-4.15</v>
      </c>
    </row>
    <row r="44" spans="1:7" ht="15">
      <c r="A44" s="1" t="s">
        <v>798</v>
      </c>
      <c r="B44" s="2">
        <f t="shared" si="0"/>
        <v>39783</v>
      </c>
      <c r="C44" s="2">
        <f t="shared" si="1"/>
        <v>0.6437499999999999</v>
      </c>
      <c r="D44" s="10">
        <f t="shared" si="2"/>
        <v>0.8390194444444444</v>
      </c>
      <c r="E44" s="9">
        <f t="shared" si="3"/>
        <v>-23.909969444444442</v>
      </c>
      <c r="F44" s="8">
        <f t="shared" si="4"/>
        <v>1.004288</v>
      </c>
      <c r="G44" s="11">
        <f t="shared" si="5"/>
        <v>-4.15</v>
      </c>
    </row>
    <row r="45" spans="1:7" ht="15">
      <c r="A45" s="1" t="s">
        <v>799</v>
      </c>
      <c r="B45" s="2">
        <f t="shared" si="0"/>
        <v>39783</v>
      </c>
      <c r="C45" s="2">
        <f t="shared" si="1"/>
        <v>0.6444444444444445</v>
      </c>
      <c r="D45" s="10">
        <f t="shared" si="2"/>
        <v>0.855675</v>
      </c>
      <c r="E45" s="9">
        <f t="shared" si="3"/>
        <v>-23.90983333333333</v>
      </c>
      <c r="F45" s="8">
        <f t="shared" si="4"/>
        <v>1.004283</v>
      </c>
      <c r="G45" s="11">
        <f t="shared" si="5"/>
        <v>-4.15</v>
      </c>
    </row>
    <row r="46" spans="1:7" ht="15">
      <c r="A46" s="1" t="s">
        <v>800</v>
      </c>
      <c r="B46" s="2">
        <f t="shared" si="0"/>
        <v>39783</v>
      </c>
      <c r="C46" s="2">
        <f t="shared" si="1"/>
        <v>0.6451388888888888</v>
      </c>
      <c r="D46" s="10">
        <f t="shared" si="2"/>
        <v>0.8723277777777778</v>
      </c>
      <c r="E46" s="9">
        <f t="shared" si="3"/>
        <v>-23.909694444444444</v>
      </c>
      <c r="F46" s="8">
        <f t="shared" si="4"/>
        <v>1.004278</v>
      </c>
      <c r="G46" s="11">
        <f t="shared" si="5"/>
        <v>-4.15</v>
      </c>
    </row>
    <row r="47" spans="1:7" ht="15">
      <c r="A47" s="1" t="s">
        <v>801</v>
      </c>
      <c r="B47" s="2">
        <f t="shared" si="0"/>
        <v>39783</v>
      </c>
      <c r="C47" s="2">
        <f t="shared" si="1"/>
        <v>0.6458333333333334</v>
      </c>
      <c r="D47" s="10">
        <f t="shared" si="2"/>
        <v>0.8889805555555556</v>
      </c>
      <c r="E47" s="9">
        <f t="shared" si="3"/>
        <v>-23.909558333333333</v>
      </c>
      <c r="F47" s="8">
        <f t="shared" si="4"/>
        <v>1.0042740000000001</v>
      </c>
      <c r="G47" s="11">
        <f t="shared" si="5"/>
        <v>-4.15</v>
      </c>
    </row>
    <row r="48" spans="1:7" ht="15">
      <c r="A48" s="1" t="s">
        <v>802</v>
      </c>
      <c r="B48" s="2">
        <f t="shared" si="0"/>
        <v>39783</v>
      </c>
      <c r="C48" s="2">
        <f t="shared" si="1"/>
        <v>0.6465277777777778</v>
      </c>
      <c r="D48" s="10">
        <f t="shared" si="2"/>
        <v>0.9056361111111111</v>
      </c>
      <c r="E48" s="9">
        <f t="shared" si="3"/>
        <v>-23.909422222222222</v>
      </c>
      <c r="F48" s="8">
        <f t="shared" si="4"/>
        <v>1.004269</v>
      </c>
      <c r="G48" s="11">
        <f t="shared" si="5"/>
        <v>-4.15</v>
      </c>
    </row>
    <row r="49" spans="1:7" ht="15">
      <c r="A49" s="1" t="s">
        <v>803</v>
      </c>
      <c r="B49" s="2">
        <f t="shared" si="0"/>
        <v>39783</v>
      </c>
      <c r="C49" s="2">
        <f t="shared" si="1"/>
        <v>0.6472222222222223</v>
      </c>
      <c r="D49" s="10">
        <f t="shared" si="2"/>
        <v>0.9222888888888888</v>
      </c>
      <c r="E49" s="9">
        <f t="shared" si="3"/>
        <v>-23.90928611111111</v>
      </c>
      <c r="F49" s="8">
        <f t="shared" si="4"/>
        <v>1.004264</v>
      </c>
      <c r="G49" s="11">
        <f t="shared" si="5"/>
        <v>-4.15</v>
      </c>
    </row>
    <row r="50" spans="1:7" ht="15">
      <c r="A50" s="1" t="s">
        <v>804</v>
      </c>
      <c r="B50" s="2">
        <f t="shared" si="0"/>
        <v>39783</v>
      </c>
      <c r="C50" s="2">
        <f t="shared" si="1"/>
        <v>0.6479166666666667</v>
      </c>
      <c r="D50" s="10">
        <f t="shared" si="2"/>
        <v>0.9389444444444445</v>
      </c>
      <c r="E50" s="9">
        <f t="shared" si="3"/>
        <v>-23.90915</v>
      </c>
      <c r="F50" s="8">
        <f t="shared" si="4"/>
        <v>1.004259</v>
      </c>
      <c r="G50" s="11">
        <f t="shared" si="5"/>
        <v>-4.15</v>
      </c>
    </row>
    <row r="51" spans="1:7" ht="15">
      <c r="A51" s="1" t="s">
        <v>805</v>
      </c>
      <c r="B51" s="2">
        <f t="shared" si="0"/>
        <v>39783</v>
      </c>
      <c r="C51" s="2">
        <f t="shared" si="1"/>
        <v>0.6486111111111111</v>
      </c>
      <c r="D51" s="10">
        <f t="shared" si="2"/>
        <v>0.9555972222222222</v>
      </c>
      <c r="E51" s="9">
        <f t="shared" si="3"/>
        <v>-23.909013888888886</v>
      </c>
      <c r="F51" s="8">
        <f t="shared" si="4"/>
        <v>1.004255</v>
      </c>
      <c r="G51" s="11">
        <f t="shared" si="5"/>
        <v>-4.15</v>
      </c>
    </row>
    <row r="52" spans="1:7" ht="15">
      <c r="A52" s="1" t="s">
        <v>806</v>
      </c>
      <c r="B52" s="2">
        <f t="shared" si="0"/>
        <v>39783</v>
      </c>
      <c r="C52" s="2">
        <f t="shared" si="1"/>
        <v>0.6493055555555556</v>
      </c>
      <c r="D52" s="10">
        <f t="shared" si="2"/>
        <v>0.9722527777777777</v>
      </c>
      <c r="E52" s="9">
        <f t="shared" si="3"/>
        <v>-23.908875</v>
      </c>
      <c r="F52" s="8">
        <f t="shared" si="4"/>
        <v>1.00425</v>
      </c>
      <c r="G52" s="11">
        <f t="shared" si="5"/>
        <v>-4.15</v>
      </c>
    </row>
    <row r="53" spans="1:7" ht="15">
      <c r="A53" s="1" t="s">
        <v>807</v>
      </c>
      <c r="B53" s="2">
        <f t="shared" si="0"/>
        <v>39783</v>
      </c>
      <c r="C53" s="2">
        <f t="shared" si="1"/>
        <v>0.65</v>
      </c>
      <c r="D53" s="10">
        <f t="shared" si="2"/>
        <v>0.9889055555555555</v>
      </c>
      <c r="E53" s="9">
        <f t="shared" si="3"/>
        <v>-23.908738888888887</v>
      </c>
      <c r="F53" s="8">
        <f t="shared" si="4"/>
        <v>1.004245</v>
      </c>
      <c r="G53" s="11">
        <f t="shared" si="5"/>
        <v>-4.15</v>
      </c>
    </row>
    <row r="54" spans="1:7" ht="15">
      <c r="A54" s="1" t="s">
        <v>808</v>
      </c>
      <c r="B54" s="2">
        <f t="shared" si="0"/>
        <v>39783</v>
      </c>
      <c r="C54" s="2">
        <f t="shared" si="1"/>
        <v>0.6506944444444445</v>
      </c>
      <c r="D54" s="10">
        <f t="shared" si="2"/>
        <v>1.0055611111111111</v>
      </c>
      <c r="E54" s="9">
        <f t="shared" si="3"/>
        <v>-23.908602777777777</v>
      </c>
      <c r="F54" s="8">
        <f t="shared" si="4"/>
        <v>1.00424</v>
      </c>
      <c r="G54" s="11">
        <f t="shared" si="5"/>
        <v>-4.15</v>
      </c>
    </row>
    <row r="55" spans="1:7" ht="15">
      <c r="A55" s="1" t="s">
        <v>809</v>
      </c>
      <c r="B55" s="2">
        <f t="shared" si="0"/>
        <v>39783</v>
      </c>
      <c r="C55" s="2">
        <f t="shared" si="1"/>
        <v>0.6513888888888889</v>
      </c>
      <c r="D55" s="10">
        <f t="shared" si="2"/>
        <v>1.0222138888888888</v>
      </c>
      <c r="E55" s="9">
        <f t="shared" si="3"/>
        <v>-23.908466666666666</v>
      </c>
      <c r="F55" s="8">
        <f t="shared" si="4"/>
        <v>1.004236</v>
      </c>
      <c r="G55" s="11">
        <f t="shared" si="5"/>
        <v>-4.15</v>
      </c>
    </row>
    <row r="56" spans="1:7" ht="15">
      <c r="A56" s="1" t="s">
        <v>810</v>
      </c>
      <c r="B56" s="2">
        <f t="shared" si="0"/>
        <v>39783</v>
      </c>
      <c r="C56" s="2">
        <f t="shared" si="1"/>
        <v>0.6520833333333333</v>
      </c>
      <c r="D56" s="10">
        <f t="shared" si="2"/>
        <v>1.0388694444444446</v>
      </c>
      <c r="E56" s="9">
        <f t="shared" si="3"/>
        <v>-23.908330555555555</v>
      </c>
      <c r="F56" s="8">
        <f t="shared" si="4"/>
        <v>1.004231</v>
      </c>
      <c r="G56" s="11">
        <f t="shared" si="5"/>
        <v>-4.15</v>
      </c>
    </row>
    <row r="57" spans="1:7" ht="15">
      <c r="A57" s="1" t="s">
        <v>811</v>
      </c>
      <c r="B57" s="2">
        <f t="shared" si="0"/>
        <v>39783</v>
      </c>
      <c r="C57" s="2">
        <f t="shared" si="1"/>
        <v>0.6527777777777778</v>
      </c>
      <c r="D57" s="10">
        <f t="shared" si="2"/>
        <v>1.0555222222222223</v>
      </c>
      <c r="E57" s="9">
        <f t="shared" si="3"/>
        <v>-23.908191666666664</v>
      </c>
      <c r="F57" s="8">
        <f t="shared" si="4"/>
        <v>1.004226</v>
      </c>
      <c r="G57" s="11">
        <f t="shared" si="5"/>
        <v>-4.15</v>
      </c>
    </row>
    <row r="58" spans="1:7" ht="15">
      <c r="A58" s="1" t="s">
        <v>812</v>
      </c>
      <c r="B58" s="2">
        <f t="shared" si="0"/>
        <v>39783</v>
      </c>
      <c r="C58" s="2">
        <f t="shared" si="1"/>
        <v>0.6534722222222222</v>
      </c>
      <c r="D58" s="10">
        <f t="shared" si="2"/>
        <v>1.0721777777777777</v>
      </c>
      <c r="E58" s="9">
        <f t="shared" si="3"/>
        <v>-23.908055555555553</v>
      </c>
      <c r="F58" s="8">
        <f t="shared" si="4"/>
        <v>1.004221</v>
      </c>
      <c r="G58" s="11">
        <f t="shared" si="5"/>
        <v>-4.15</v>
      </c>
    </row>
    <row r="59" spans="1:7" ht="15">
      <c r="A59" s="1" t="s">
        <v>813</v>
      </c>
      <c r="B59" s="2">
        <f t="shared" si="0"/>
        <v>39783</v>
      </c>
      <c r="C59" s="2">
        <f t="shared" si="1"/>
        <v>0.6541666666666667</v>
      </c>
      <c r="D59" s="10">
        <f t="shared" si="2"/>
        <v>1.0888305555555555</v>
      </c>
      <c r="E59" s="9">
        <f t="shared" si="3"/>
        <v>-23.907919444444442</v>
      </c>
      <c r="F59" s="8">
        <f t="shared" si="4"/>
        <v>1.004217</v>
      </c>
      <c r="G59" s="11">
        <f t="shared" si="5"/>
        <v>-4.15</v>
      </c>
    </row>
    <row r="60" spans="1:7" ht="15">
      <c r="A60" s="1" t="s">
        <v>814</v>
      </c>
      <c r="B60" s="2">
        <f t="shared" si="0"/>
        <v>39783</v>
      </c>
      <c r="C60" s="2">
        <f t="shared" si="1"/>
        <v>0.6548611111111111</v>
      </c>
      <c r="D60" s="10">
        <f t="shared" si="2"/>
        <v>1.1054861111111112</v>
      </c>
      <c r="E60" s="9">
        <f t="shared" si="3"/>
        <v>-23.90778333333333</v>
      </c>
      <c r="F60" s="8">
        <f t="shared" si="4"/>
        <v>1.004212</v>
      </c>
      <c r="G60" s="11">
        <f t="shared" si="5"/>
        <v>-4.15</v>
      </c>
    </row>
    <row r="61" spans="1:7" ht="15">
      <c r="A61" s="1" t="s">
        <v>815</v>
      </c>
      <c r="B61" s="2">
        <f t="shared" si="0"/>
        <v>39783</v>
      </c>
      <c r="C61" s="2">
        <f t="shared" si="1"/>
        <v>0.6555555555555556</v>
      </c>
      <c r="D61" s="10">
        <f t="shared" si="2"/>
        <v>1.122138888888889</v>
      </c>
      <c r="E61" s="9">
        <f t="shared" si="3"/>
        <v>-23.90764722222222</v>
      </c>
      <c r="F61" s="8">
        <f t="shared" si="4"/>
        <v>1.004207</v>
      </c>
      <c r="G61" s="11">
        <f t="shared" si="5"/>
        <v>-4.15</v>
      </c>
    </row>
    <row r="62" spans="1:7" ht="15">
      <c r="A62" s="1" t="s">
        <v>816</v>
      </c>
      <c r="B62" s="2">
        <f t="shared" si="0"/>
        <v>39783</v>
      </c>
      <c r="C62" s="2">
        <f t="shared" si="1"/>
        <v>0.65625</v>
      </c>
      <c r="D62" s="10">
        <f t="shared" si="2"/>
        <v>1.1387944444444444</v>
      </c>
      <c r="E62" s="9">
        <f t="shared" si="3"/>
        <v>-23.907508333333332</v>
      </c>
      <c r="F62" s="8">
        <f t="shared" si="4"/>
        <v>1.004202</v>
      </c>
      <c r="G62" s="11">
        <f t="shared" si="5"/>
        <v>-4.15</v>
      </c>
    </row>
    <row r="63" spans="1:7" ht="15">
      <c r="A63" s="1" t="s">
        <v>817</v>
      </c>
      <c r="B63" s="2">
        <f t="shared" si="0"/>
        <v>39783</v>
      </c>
      <c r="C63" s="2">
        <f t="shared" si="1"/>
        <v>0.6569444444444444</v>
      </c>
      <c r="D63" s="10">
        <f t="shared" si="2"/>
        <v>1.155447222222222</v>
      </c>
      <c r="E63" s="9">
        <f t="shared" si="3"/>
        <v>-23.90737222222222</v>
      </c>
      <c r="F63" s="8">
        <f t="shared" si="4"/>
        <v>1.004198</v>
      </c>
      <c r="G63" s="11">
        <f t="shared" si="5"/>
        <v>-4.15</v>
      </c>
    </row>
    <row r="64" spans="1:7" ht="15">
      <c r="A64" s="1" t="s">
        <v>818</v>
      </c>
      <c r="B64" s="2">
        <f t="shared" si="0"/>
        <v>39783</v>
      </c>
      <c r="C64" s="2">
        <f t="shared" si="1"/>
        <v>0.6576388888888889</v>
      </c>
      <c r="D64" s="10">
        <f t="shared" si="2"/>
        <v>1.172102777777778</v>
      </c>
      <c r="E64" s="9">
        <f t="shared" si="3"/>
        <v>-23.90723611111111</v>
      </c>
      <c r="F64" s="8">
        <f t="shared" si="4"/>
        <v>1.004193</v>
      </c>
      <c r="G64" s="11">
        <f t="shared" si="5"/>
        <v>-4.15</v>
      </c>
    </row>
    <row r="65" spans="1:7" ht="15">
      <c r="A65" s="1" t="s">
        <v>819</v>
      </c>
      <c r="B65" s="2">
        <f t="shared" si="0"/>
        <v>39783</v>
      </c>
      <c r="C65" s="2">
        <f t="shared" si="1"/>
        <v>0.6583333333333333</v>
      </c>
      <c r="D65" s="10">
        <f t="shared" si="2"/>
        <v>1.1887555555555556</v>
      </c>
      <c r="E65" s="9">
        <f t="shared" si="3"/>
        <v>-23.9071</v>
      </c>
      <c r="F65" s="8">
        <f t="shared" si="4"/>
        <v>1.004188</v>
      </c>
      <c r="G65" s="11">
        <f t="shared" si="5"/>
        <v>-4.15</v>
      </c>
    </row>
    <row r="66" spans="1:7" ht="15">
      <c r="A66" s="1" t="s">
        <v>820</v>
      </c>
      <c r="B66" s="2">
        <f t="shared" si="0"/>
        <v>39783</v>
      </c>
      <c r="C66" s="2">
        <f t="shared" si="1"/>
        <v>0.6590277777777778</v>
      </c>
      <c r="D66" s="10">
        <f t="shared" si="2"/>
        <v>1.205411111111111</v>
      </c>
      <c r="E66" s="9">
        <f t="shared" si="3"/>
        <v>-23.90696111111111</v>
      </c>
      <c r="F66" s="8">
        <f t="shared" si="4"/>
        <v>1.004183</v>
      </c>
      <c r="G66" s="11">
        <f t="shared" si="5"/>
        <v>-4.15</v>
      </c>
    </row>
    <row r="67" spans="1:7" ht="15">
      <c r="A67" s="1" t="s">
        <v>821</v>
      </c>
      <c r="B67" s="2">
        <f t="shared" si="0"/>
        <v>39783</v>
      </c>
      <c r="C67" s="2">
        <f t="shared" si="1"/>
        <v>0.6597222222222222</v>
      </c>
      <c r="D67" s="10">
        <f t="shared" si="2"/>
        <v>1.222063888888889</v>
      </c>
      <c r="E67" s="9">
        <f t="shared" si="3"/>
        <v>-23.906824999999998</v>
      </c>
      <c r="F67" s="8">
        <f t="shared" si="4"/>
        <v>1.004179</v>
      </c>
      <c r="G67" s="11">
        <f t="shared" si="5"/>
        <v>-4.15</v>
      </c>
    </row>
    <row r="68" spans="1:7" ht="15">
      <c r="A68" s="1" t="s">
        <v>822</v>
      </c>
      <c r="B68" s="2">
        <f t="shared" si="0"/>
        <v>39783</v>
      </c>
      <c r="C68" s="2">
        <f t="shared" si="1"/>
        <v>0.6604166666666667</v>
      </c>
      <c r="D68" s="10">
        <f t="shared" si="2"/>
        <v>1.2387194444444445</v>
      </c>
      <c r="E68" s="9">
        <f t="shared" si="3"/>
        <v>-23.906688888888887</v>
      </c>
      <c r="F68" s="8">
        <f t="shared" si="4"/>
        <v>1.004174</v>
      </c>
      <c r="G68" s="11">
        <f t="shared" si="5"/>
        <v>-4.15</v>
      </c>
    </row>
    <row r="69" spans="1:7" ht="15">
      <c r="A69" s="1" t="s">
        <v>823</v>
      </c>
      <c r="B69" s="2">
        <f t="shared" si="0"/>
        <v>39783</v>
      </c>
      <c r="C69" s="2">
        <f t="shared" si="1"/>
        <v>0.6611111111111111</v>
      </c>
      <c r="D69" s="10">
        <f t="shared" si="2"/>
        <v>1.2553722222222221</v>
      </c>
      <c r="E69" s="9">
        <f t="shared" si="3"/>
        <v>-23.90655</v>
      </c>
      <c r="F69" s="8">
        <f t="shared" si="4"/>
        <v>1.004169</v>
      </c>
      <c r="G69" s="11">
        <f t="shared" si="5"/>
        <v>-4.15</v>
      </c>
    </row>
    <row r="70" spans="1:7" ht="15">
      <c r="A70" s="1" t="s">
        <v>824</v>
      </c>
      <c r="B70" s="2">
        <f t="shared" si="0"/>
        <v>39783</v>
      </c>
      <c r="C70" s="2">
        <f t="shared" si="1"/>
        <v>0.6618055555555555</v>
      </c>
      <c r="D70" s="10">
        <f t="shared" si="2"/>
        <v>1.2720277777777778</v>
      </c>
      <c r="E70" s="9">
        <f t="shared" si="3"/>
        <v>-23.90641388888889</v>
      </c>
      <c r="F70" s="8">
        <f t="shared" si="4"/>
        <v>1.004164</v>
      </c>
      <c r="G70" s="11">
        <f t="shared" si="5"/>
        <v>-4.15</v>
      </c>
    </row>
    <row r="71" spans="1:7" ht="15">
      <c r="A71" s="1" t="s">
        <v>825</v>
      </c>
      <c r="B71" s="2">
        <f t="shared" si="0"/>
        <v>39783</v>
      </c>
      <c r="C71" s="2">
        <f t="shared" si="1"/>
        <v>0.6625</v>
      </c>
      <c r="D71" s="10">
        <f t="shared" si="2"/>
        <v>1.2886805555555554</v>
      </c>
      <c r="E71" s="9">
        <f t="shared" si="3"/>
        <v>-23.906277777777778</v>
      </c>
      <c r="F71" s="8">
        <f t="shared" si="4"/>
        <v>1.00416</v>
      </c>
      <c r="G71" s="11">
        <f t="shared" si="5"/>
        <v>-4.15</v>
      </c>
    </row>
    <row r="72" spans="1:7" ht="15">
      <c r="A72" s="1" t="s">
        <v>826</v>
      </c>
      <c r="B72" s="2">
        <f t="shared" si="0"/>
        <v>39783</v>
      </c>
      <c r="C72" s="2">
        <f t="shared" si="1"/>
        <v>0.6631944444444444</v>
      </c>
      <c r="D72" s="10">
        <f t="shared" si="2"/>
        <v>1.3053361111111113</v>
      </c>
      <c r="E72" s="9">
        <f t="shared" si="3"/>
        <v>-23.906138888888886</v>
      </c>
      <c r="F72" s="8">
        <f t="shared" si="4"/>
        <v>1.004155</v>
      </c>
      <c r="G72" s="11">
        <f t="shared" si="5"/>
        <v>-4.15</v>
      </c>
    </row>
    <row r="73" spans="1:7" ht="15">
      <c r="A73" s="1" t="s">
        <v>827</v>
      </c>
      <c r="B73" s="2">
        <f t="shared" si="0"/>
        <v>39783</v>
      </c>
      <c r="C73" s="2">
        <f t="shared" si="1"/>
        <v>0.6638888888888889</v>
      </c>
      <c r="D73" s="10">
        <f t="shared" si="2"/>
        <v>1.3219888888888889</v>
      </c>
      <c r="E73" s="9">
        <f t="shared" si="3"/>
        <v>-23.906002777777775</v>
      </c>
      <c r="F73" s="8">
        <f t="shared" si="4"/>
        <v>1.00415</v>
      </c>
      <c r="G73" s="11">
        <f t="shared" si="5"/>
        <v>-4.15</v>
      </c>
    </row>
    <row r="74" spans="1:7" ht="15">
      <c r="A74" s="1" t="s">
        <v>828</v>
      </c>
      <c r="B74" s="2">
        <f t="shared" si="0"/>
        <v>39783</v>
      </c>
      <c r="C74" s="2">
        <f t="shared" si="1"/>
        <v>0.6645833333333333</v>
      </c>
      <c r="D74" s="10">
        <f t="shared" si="2"/>
        <v>1.3386444444444443</v>
      </c>
      <c r="E74" s="9">
        <f t="shared" si="3"/>
        <v>-23.905866666666665</v>
      </c>
      <c r="F74" s="8">
        <f t="shared" si="4"/>
        <v>1.004145</v>
      </c>
      <c r="G74" s="11">
        <f t="shared" si="5"/>
        <v>-4.15</v>
      </c>
    </row>
    <row r="75" spans="1:7" ht="15">
      <c r="A75" s="1" t="s">
        <v>829</v>
      </c>
      <c r="B75" s="2">
        <f t="shared" si="0"/>
        <v>39783</v>
      </c>
      <c r="C75" s="2">
        <f t="shared" si="1"/>
        <v>0.6652777777777777</v>
      </c>
      <c r="D75" s="10">
        <f t="shared" si="2"/>
        <v>1.3552972222222224</v>
      </c>
      <c r="E75" s="9">
        <f t="shared" si="3"/>
        <v>-23.905727777777777</v>
      </c>
      <c r="F75" s="8">
        <f t="shared" si="4"/>
        <v>1.004141</v>
      </c>
      <c r="G75" s="11">
        <f t="shared" si="5"/>
        <v>-4.15</v>
      </c>
    </row>
    <row r="76" spans="1:7" ht="15">
      <c r="A76" s="1" t="s">
        <v>830</v>
      </c>
      <c r="B76" s="2">
        <f t="shared" si="0"/>
        <v>39783</v>
      </c>
      <c r="C76" s="2">
        <f t="shared" si="1"/>
        <v>0.6659722222222222</v>
      </c>
      <c r="D76" s="10">
        <f t="shared" si="2"/>
        <v>1.3719527777777778</v>
      </c>
      <c r="E76" s="9">
        <f t="shared" si="3"/>
        <v>-23.905591666666666</v>
      </c>
      <c r="F76" s="8">
        <f t="shared" si="4"/>
        <v>1.004136</v>
      </c>
      <c r="G76" s="11">
        <f t="shared" si="5"/>
        <v>-4.15</v>
      </c>
    </row>
    <row r="77" spans="1:7" ht="15">
      <c r="A77" s="1" t="s">
        <v>831</v>
      </c>
      <c r="B77" s="2">
        <f t="shared" si="0"/>
        <v>39783</v>
      </c>
      <c r="C77" s="2">
        <f t="shared" si="1"/>
        <v>0.6666666666666666</v>
      </c>
      <c r="D77" s="10">
        <f t="shared" si="2"/>
        <v>1.3886055555555554</v>
      </c>
      <c r="E77" s="9">
        <f t="shared" si="3"/>
        <v>-23.905455555555555</v>
      </c>
      <c r="F77" s="8">
        <f t="shared" si="4"/>
        <v>1.004131</v>
      </c>
      <c r="G77" s="11">
        <f t="shared" si="5"/>
        <v>-4.15</v>
      </c>
    </row>
    <row r="78" spans="1:7" ht="15">
      <c r="A78" s="1" t="s">
        <v>832</v>
      </c>
      <c r="B78" s="2">
        <f t="shared" si="0"/>
        <v>39783</v>
      </c>
      <c r="C78" s="2">
        <f t="shared" si="1"/>
        <v>0.6673611111111111</v>
      </c>
      <c r="D78" s="10">
        <f t="shared" si="2"/>
        <v>1.405261111111111</v>
      </c>
      <c r="E78" s="9">
        <f t="shared" si="3"/>
        <v>-23.905316666666664</v>
      </c>
      <c r="F78" s="8">
        <f t="shared" si="4"/>
        <v>1.004126</v>
      </c>
      <c r="G78" s="11">
        <f t="shared" si="5"/>
        <v>-4.15</v>
      </c>
    </row>
    <row r="79" spans="1:7" ht="15">
      <c r="A79" s="1" t="s">
        <v>833</v>
      </c>
      <c r="B79" s="2">
        <f t="shared" si="0"/>
        <v>39783</v>
      </c>
      <c r="C79" s="2">
        <f t="shared" si="1"/>
        <v>0.6680555555555556</v>
      </c>
      <c r="D79" s="10">
        <f t="shared" si="2"/>
        <v>1.421913888888889</v>
      </c>
      <c r="E79" s="9">
        <f t="shared" si="3"/>
        <v>-23.905180555555553</v>
      </c>
      <c r="F79" s="8">
        <f t="shared" si="4"/>
        <v>1.004122</v>
      </c>
      <c r="G79" s="11">
        <f t="shared" si="5"/>
        <v>-4.15</v>
      </c>
    </row>
    <row r="80" spans="1:7" ht="15">
      <c r="A80" s="1" t="s">
        <v>834</v>
      </c>
      <c r="B80" s="2">
        <f t="shared" si="0"/>
        <v>39783</v>
      </c>
      <c r="C80" s="2">
        <f t="shared" si="1"/>
        <v>0.6687500000000001</v>
      </c>
      <c r="D80" s="10">
        <f t="shared" si="2"/>
        <v>1.4385694444444446</v>
      </c>
      <c r="E80" s="9">
        <f t="shared" si="3"/>
        <v>-23.905044444444442</v>
      </c>
      <c r="F80" s="8">
        <f t="shared" si="4"/>
        <v>1.004117</v>
      </c>
      <c r="G80" s="11">
        <f t="shared" si="5"/>
        <v>-4.15</v>
      </c>
    </row>
    <row r="81" spans="1:7" ht="15">
      <c r="A81" s="1" t="s">
        <v>835</v>
      </c>
      <c r="B81" s="2">
        <f t="shared" si="0"/>
        <v>39783</v>
      </c>
      <c r="C81" s="2">
        <f t="shared" si="1"/>
        <v>0.6694444444444444</v>
      </c>
      <c r="D81" s="10">
        <f t="shared" si="2"/>
        <v>1.4552222222222222</v>
      </c>
      <c r="E81" s="9">
        <f t="shared" si="3"/>
        <v>-23.904905555555555</v>
      </c>
      <c r="F81" s="8">
        <f t="shared" si="4"/>
        <v>1.004112</v>
      </c>
      <c r="G81" s="11">
        <f t="shared" si="5"/>
        <v>-4.15</v>
      </c>
    </row>
    <row r="82" spans="1:7" ht="15">
      <c r="A82" s="1" t="s">
        <v>836</v>
      </c>
      <c r="B82" s="2">
        <f aca="true" t="shared" si="6" ref="B82:B145">DATE(FIXED(MID(A82,9,4)),FIXED(MID(A82,4,3)),FIXED(MID(A82,1,3)))</f>
        <v>39783</v>
      </c>
      <c r="C82" s="2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VALUE(MID(A82,27,2))+VALUE(MID(A82,30,2))/60+VALUE(MID(A82,33,5))/3600</f>
        <v>1.4718777777777778</v>
      </c>
      <c r="E82" s="9">
        <f aca="true" t="shared" si="9" ref="E82:E145">(VALUE(MID(A82,40,3))+VALUE(MID(A82,43,2))/60+VALUE(MID(A82,46,7))/3600)*(IF(MID(A82,39,1)="-",-1,1))</f>
        <v>-23.904769444444444</v>
      </c>
      <c r="F82" s="8">
        <f aca="true" t="shared" si="10" ref="F82:F145">VALUE(MID(A82,53,9))</f>
        <v>1.004107</v>
      </c>
      <c r="G82" s="11">
        <f aca="true" t="shared" si="11" ref="G82:G145">VALUE(MID(A82,65,5))</f>
        <v>-4.15</v>
      </c>
    </row>
    <row r="83" spans="1:7" ht="15">
      <c r="A83" s="1" t="s">
        <v>837</v>
      </c>
      <c r="B83" s="2">
        <f t="shared" si="6"/>
        <v>39783</v>
      </c>
      <c r="C83" s="2">
        <f t="shared" si="7"/>
        <v>0.6708333333333334</v>
      </c>
      <c r="D83" s="10">
        <f t="shared" si="8"/>
        <v>1.4885305555555557</v>
      </c>
      <c r="E83" s="9">
        <f t="shared" si="9"/>
        <v>-23.904633333333333</v>
      </c>
      <c r="F83" s="8">
        <f t="shared" si="10"/>
        <v>1.004103</v>
      </c>
      <c r="G83" s="11">
        <f t="shared" si="11"/>
        <v>-4.15</v>
      </c>
    </row>
    <row r="84" spans="1:7" ht="15">
      <c r="A84" s="1" t="s">
        <v>838</v>
      </c>
      <c r="B84" s="2">
        <f t="shared" si="6"/>
        <v>39783</v>
      </c>
      <c r="C84" s="2">
        <f t="shared" si="7"/>
        <v>0.6715277777777778</v>
      </c>
      <c r="D84" s="10">
        <f t="shared" si="8"/>
        <v>1.5051861111111111</v>
      </c>
      <c r="E84" s="9">
        <f t="shared" si="9"/>
        <v>-23.904494444444442</v>
      </c>
      <c r="F84" s="8">
        <f t="shared" si="10"/>
        <v>1.004098</v>
      </c>
      <c r="G84" s="11">
        <f t="shared" si="11"/>
        <v>-4.15</v>
      </c>
    </row>
    <row r="85" spans="1:7" ht="15">
      <c r="A85" s="1" t="s">
        <v>234</v>
      </c>
      <c r="B85" s="2">
        <f t="shared" si="6"/>
        <v>39783</v>
      </c>
      <c r="C85" s="2">
        <f t="shared" si="7"/>
        <v>0.6722222222222222</v>
      </c>
      <c r="D85" s="10">
        <f t="shared" si="8"/>
        <v>1.5218388888888887</v>
      </c>
      <c r="E85" s="9">
        <f t="shared" si="9"/>
        <v>-23.90435833333333</v>
      </c>
      <c r="F85" s="8">
        <f t="shared" si="10"/>
        <v>1.004093</v>
      </c>
      <c r="G85" s="11">
        <f t="shared" si="11"/>
        <v>-4.15</v>
      </c>
    </row>
    <row r="86" spans="1:7" ht="15">
      <c r="A86" s="1" t="s">
        <v>235</v>
      </c>
      <c r="B86" s="2">
        <f t="shared" si="6"/>
        <v>39783</v>
      </c>
      <c r="C86" s="2">
        <f t="shared" si="7"/>
        <v>0.6729166666666666</v>
      </c>
      <c r="D86" s="10">
        <f t="shared" si="8"/>
        <v>1.5384916666666666</v>
      </c>
      <c r="E86" s="9">
        <f t="shared" si="9"/>
        <v>-23.904219444444443</v>
      </c>
      <c r="F86" s="8">
        <f t="shared" si="10"/>
        <v>1.004088</v>
      </c>
      <c r="G86" s="11">
        <f t="shared" si="11"/>
        <v>-4.15</v>
      </c>
    </row>
    <row r="87" spans="1:7" ht="15">
      <c r="A87" s="1" t="s">
        <v>236</v>
      </c>
      <c r="B87" s="2">
        <f t="shared" si="6"/>
        <v>39783</v>
      </c>
      <c r="C87" s="2">
        <f t="shared" si="7"/>
        <v>0.6736111111111112</v>
      </c>
      <c r="D87" s="10">
        <f t="shared" si="8"/>
        <v>1.5551472222222222</v>
      </c>
      <c r="E87" s="9">
        <f t="shared" si="9"/>
        <v>-23.904083333333332</v>
      </c>
      <c r="F87" s="8">
        <f t="shared" si="10"/>
        <v>1.004084</v>
      </c>
      <c r="G87" s="11">
        <f t="shared" si="11"/>
        <v>-4.15</v>
      </c>
    </row>
    <row r="88" spans="1:7" ht="15">
      <c r="A88" s="1" t="s">
        <v>237</v>
      </c>
      <c r="B88" s="2">
        <f t="shared" si="6"/>
        <v>39783</v>
      </c>
      <c r="C88" s="2">
        <f t="shared" si="7"/>
        <v>0.6743055555555556</v>
      </c>
      <c r="D88" s="10">
        <f t="shared" si="8"/>
        <v>1.5718</v>
      </c>
      <c r="E88" s="9">
        <f t="shared" si="9"/>
        <v>-23.90394722222222</v>
      </c>
      <c r="F88" s="8">
        <f t="shared" si="10"/>
        <v>1.004079</v>
      </c>
      <c r="G88" s="11">
        <f t="shared" si="11"/>
        <v>-4.15</v>
      </c>
    </row>
    <row r="89" spans="1:7" ht="15">
      <c r="A89" s="1" t="s">
        <v>238</v>
      </c>
      <c r="B89" s="2">
        <f t="shared" si="6"/>
        <v>39783</v>
      </c>
      <c r="C89" s="2">
        <f t="shared" si="7"/>
        <v>0.6749999999999999</v>
      </c>
      <c r="D89" s="10">
        <f t="shared" si="8"/>
        <v>1.5884555555555557</v>
      </c>
      <c r="E89" s="9">
        <f t="shared" si="9"/>
        <v>-23.90380833333333</v>
      </c>
      <c r="F89" s="8">
        <f t="shared" si="10"/>
        <v>1.004074</v>
      </c>
      <c r="G89" s="11">
        <f t="shared" si="11"/>
        <v>-4.15</v>
      </c>
    </row>
    <row r="90" spans="1:7" ht="15">
      <c r="A90" s="1" t="s">
        <v>239</v>
      </c>
      <c r="B90" s="2">
        <f t="shared" si="6"/>
        <v>39783</v>
      </c>
      <c r="C90" s="2">
        <f t="shared" si="7"/>
        <v>0.6756944444444444</v>
      </c>
      <c r="D90" s="10">
        <f t="shared" si="8"/>
        <v>1.6051083333333334</v>
      </c>
      <c r="E90" s="9">
        <f t="shared" si="9"/>
        <v>-23.90367222222222</v>
      </c>
      <c r="F90" s="8">
        <f t="shared" si="10"/>
        <v>1.004069</v>
      </c>
      <c r="G90" s="11">
        <f t="shared" si="11"/>
        <v>-4.15</v>
      </c>
    </row>
    <row r="91" spans="1:7" ht="15">
      <c r="A91" s="1" t="s">
        <v>240</v>
      </c>
      <c r="B91" s="2">
        <f t="shared" si="6"/>
        <v>39783</v>
      </c>
      <c r="C91" s="2">
        <f t="shared" si="7"/>
        <v>0.6763888888888889</v>
      </c>
      <c r="D91" s="10">
        <f t="shared" si="8"/>
        <v>1.621763888888889</v>
      </c>
      <c r="E91" s="9">
        <f t="shared" si="9"/>
        <v>-23.903533333333332</v>
      </c>
      <c r="F91" s="8">
        <f t="shared" si="10"/>
        <v>1.004065</v>
      </c>
      <c r="G91" s="11">
        <f t="shared" si="11"/>
        <v>-4.15</v>
      </c>
    </row>
    <row r="92" spans="1:7" ht="15">
      <c r="A92" s="1" t="s">
        <v>241</v>
      </c>
      <c r="B92" s="2">
        <f t="shared" si="6"/>
        <v>39783</v>
      </c>
      <c r="C92" s="2">
        <f t="shared" si="7"/>
        <v>0.6770833333333334</v>
      </c>
      <c r="D92" s="10">
        <f t="shared" si="8"/>
        <v>1.6384166666666666</v>
      </c>
      <c r="E92" s="9">
        <f t="shared" si="9"/>
        <v>-23.90339722222222</v>
      </c>
      <c r="F92" s="8">
        <f t="shared" si="10"/>
        <v>1.00406</v>
      </c>
      <c r="G92" s="11">
        <f t="shared" si="11"/>
        <v>-4.15</v>
      </c>
    </row>
    <row r="93" spans="1:7" ht="15">
      <c r="A93" s="1" t="s">
        <v>242</v>
      </c>
      <c r="B93" s="2">
        <f t="shared" si="6"/>
        <v>39783</v>
      </c>
      <c r="C93" s="2">
        <f t="shared" si="7"/>
        <v>0.6777777777777777</v>
      </c>
      <c r="D93" s="10">
        <f t="shared" si="8"/>
        <v>1.655072222222222</v>
      </c>
      <c r="E93" s="9">
        <f t="shared" si="9"/>
        <v>-23.903258333333333</v>
      </c>
      <c r="F93" s="8">
        <f t="shared" si="10"/>
        <v>1.004055</v>
      </c>
      <c r="G93" s="11">
        <f t="shared" si="11"/>
        <v>-4.15</v>
      </c>
    </row>
    <row r="94" spans="1:7" ht="15">
      <c r="A94" s="1" t="s">
        <v>243</v>
      </c>
      <c r="B94" s="2">
        <f t="shared" si="6"/>
        <v>39783</v>
      </c>
      <c r="C94" s="2">
        <f t="shared" si="7"/>
        <v>0.6784722222222223</v>
      </c>
      <c r="D94" s="10">
        <f t="shared" si="8"/>
        <v>1.671725</v>
      </c>
      <c r="E94" s="9">
        <f t="shared" si="9"/>
        <v>-23.90312222222222</v>
      </c>
      <c r="F94" s="8">
        <f t="shared" si="10"/>
        <v>1.004051</v>
      </c>
      <c r="G94" s="11">
        <f t="shared" si="11"/>
        <v>-4.15</v>
      </c>
    </row>
    <row r="95" spans="1:7" ht="15">
      <c r="A95" s="1" t="s">
        <v>244</v>
      </c>
      <c r="B95" s="2">
        <f t="shared" si="6"/>
        <v>39783</v>
      </c>
      <c r="C95" s="2">
        <f t="shared" si="7"/>
        <v>0.6791666666666667</v>
      </c>
      <c r="D95" s="10">
        <f t="shared" si="8"/>
        <v>1.6883805555555556</v>
      </c>
      <c r="E95" s="9">
        <f t="shared" si="9"/>
        <v>-23.902986111111108</v>
      </c>
      <c r="F95" s="8">
        <f t="shared" si="10"/>
        <v>1.004046</v>
      </c>
      <c r="G95" s="11">
        <f t="shared" si="11"/>
        <v>-4.15</v>
      </c>
    </row>
    <row r="96" spans="1:7" ht="15">
      <c r="A96" s="1" t="s">
        <v>245</v>
      </c>
      <c r="B96" s="2">
        <f t="shared" si="6"/>
        <v>39783</v>
      </c>
      <c r="C96" s="2">
        <f t="shared" si="7"/>
        <v>0.6798611111111111</v>
      </c>
      <c r="D96" s="10">
        <f t="shared" si="8"/>
        <v>1.7050333333333332</v>
      </c>
      <c r="E96" s="9">
        <f t="shared" si="9"/>
        <v>-23.90284722222222</v>
      </c>
      <c r="F96" s="8">
        <f t="shared" si="10"/>
        <v>1.004041</v>
      </c>
      <c r="G96" s="11">
        <f t="shared" si="11"/>
        <v>-4.15</v>
      </c>
    </row>
    <row r="97" spans="1:7" ht="15">
      <c r="A97" s="1" t="s">
        <v>246</v>
      </c>
      <c r="B97" s="2">
        <f t="shared" si="6"/>
        <v>39783</v>
      </c>
      <c r="C97" s="2">
        <f t="shared" si="7"/>
        <v>0.6805555555555555</v>
      </c>
      <c r="D97" s="10">
        <f t="shared" si="8"/>
        <v>1.721688888888889</v>
      </c>
      <c r="E97" s="9">
        <f t="shared" si="9"/>
        <v>-23.90271111111111</v>
      </c>
      <c r="F97" s="8">
        <f t="shared" si="10"/>
        <v>1.004036</v>
      </c>
      <c r="G97" s="11">
        <f t="shared" si="11"/>
        <v>-4.15</v>
      </c>
    </row>
    <row r="98" spans="1:7" ht="15">
      <c r="A98" s="1" t="s">
        <v>247</v>
      </c>
      <c r="B98" s="2">
        <f t="shared" si="6"/>
        <v>39783</v>
      </c>
      <c r="C98" s="2">
        <f t="shared" si="7"/>
        <v>0.68125</v>
      </c>
      <c r="D98" s="10">
        <f t="shared" si="8"/>
        <v>1.7383416666666667</v>
      </c>
      <c r="E98" s="9">
        <f t="shared" si="9"/>
        <v>-23.902572222222222</v>
      </c>
      <c r="F98" s="8">
        <f t="shared" si="10"/>
        <v>1.004032</v>
      </c>
      <c r="G98" s="11">
        <f t="shared" si="11"/>
        <v>-4.15</v>
      </c>
    </row>
    <row r="99" spans="1:7" ht="15">
      <c r="A99" s="1" t="s">
        <v>248</v>
      </c>
      <c r="B99" s="2">
        <f t="shared" si="6"/>
        <v>39783</v>
      </c>
      <c r="C99" s="2">
        <f t="shared" si="7"/>
        <v>0.6819444444444445</v>
      </c>
      <c r="D99" s="10">
        <f t="shared" si="8"/>
        <v>1.7549972222222223</v>
      </c>
      <c r="E99" s="9">
        <f t="shared" si="9"/>
        <v>-23.90243611111111</v>
      </c>
      <c r="F99" s="8">
        <f t="shared" si="10"/>
        <v>1.004027</v>
      </c>
      <c r="G99" s="11">
        <f t="shared" si="11"/>
        <v>-4.15</v>
      </c>
    </row>
    <row r="100" spans="1:7" ht="15">
      <c r="A100" s="1" t="s">
        <v>249</v>
      </c>
      <c r="B100" s="2">
        <f t="shared" si="6"/>
        <v>39783</v>
      </c>
      <c r="C100" s="2">
        <f t="shared" si="7"/>
        <v>0.6826388888888889</v>
      </c>
      <c r="D100" s="10">
        <f t="shared" si="8"/>
        <v>1.77165</v>
      </c>
      <c r="E100" s="9">
        <f t="shared" si="9"/>
        <v>-23.90229722222222</v>
      </c>
      <c r="F100" s="8">
        <f t="shared" si="10"/>
        <v>1.004022</v>
      </c>
      <c r="G100" s="11">
        <f t="shared" si="11"/>
        <v>-4.15</v>
      </c>
    </row>
    <row r="101" spans="1:7" ht="15">
      <c r="A101" s="1" t="s">
        <v>250</v>
      </c>
      <c r="B101" s="2">
        <f t="shared" si="6"/>
        <v>39783</v>
      </c>
      <c r="C101" s="2">
        <f t="shared" si="7"/>
        <v>0.6833333333333332</v>
      </c>
      <c r="D101" s="10">
        <f t="shared" si="8"/>
        <v>1.7883055555555554</v>
      </c>
      <c r="E101" s="9">
        <f t="shared" si="9"/>
        <v>-23.90216111111111</v>
      </c>
      <c r="F101" s="8">
        <f t="shared" si="10"/>
        <v>1.004017</v>
      </c>
      <c r="G101" s="11">
        <f t="shared" si="11"/>
        <v>-4.15</v>
      </c>
    </row>
    <row r="102" spans="1:7" ht="15">
      <c r="A102" s="1" t="s">
        <v>251</v>
      </c>
      <c r="B102" s="2">
        <f t="shared" si="6"/>
        <v>39783</v>
      </c>
      <c r="C102" s="2">
        <f t="shared" si="7"/>
        <v>0.6840277777777778</v>
      </c>
      <c r="D102" s="10">
        <f t="shared" si="8"/>
        <v>1.8049583333333334</v>
      </c>
      <c r="E102" s="9">
        <f t="shared" si="9"/>
        <v>-23.90202222222222</v>
      </c>
      <c r="F102" s="8">
        <f t="shared" si="10"/>
        <v>1.004013</v>
      </c>
      <c r="G102" s="11">
        <f t="shared" si="11"/>
        <v>-4.15</v>
      </c>
    </row>
    <row r="103" spans="1:7" ht="15">
      <c r="A103" s="1" t="s">
        <v>252</v>
      </c>
      <c r="B103" s="2">
        <f t="shared" si="6"/>
        <v>39783</v>
      </c>
      <c r="C103" s="2">
        <f t="shared" si="7"/>
        <v>0.6847222222222222</v>
      </c>
      <c r="D103" s="10">
        <f t="shared" si="8"/>
        <v>1.8216138888888889</v>
      </c>
      <c r="E103" s="9">
        <f t="shared" si="9"/>
        <v>-23.90188611111111</v>
      </c>
      <c r="F103" s="8">
        <f t="shared" si="10"/>
        <v>1.004008</v>
      </c>
      <c r="G103" s="11">
        <f t="shared" si="11"/>
        <v>-4.15</v>
      </c>
    </row>
    <row r="104" spans="1:7" ht="15">
      <c r="A104" s="1" t="s">
        <v>253</v>
      </c>
      <c r="B104" s="2">
        <f t="shared" si="6"/>
        <v>39783</v>
      </c>
      <c r="C104" s="2">
        <f t="shared" si="7"/>
        <v>0.6854166666666667</v>
      </c>
      <c r="D104" s="10">
        <f t="shared" si="8"/>
        <v>1.8382666666666667</v>
      </c>
      <c r="E104" s="9">
        <f t="shared" si="9"/>
        <v>-23.90174722222222</v>
      </c>
      <c r="F104" s="8">
        <f t="shared" si="10"/>
        <v>1.004003</v>
      </c>
      <c r="G104" s="11">
        <f t="shared" si="11"/>
        <v>-4.15</v>
      </c>
    </row>
    <row r="105" spans="1:7" ht="15">
      <c r="A105" s="1" t="s">
        <v>254</v>
      </c>
      <c r="B105" s="2">
        <f t="shared" si="6"/>
        <v>39783</v>
      </c>
      <c r="C105" s="2">
        <f t="shared" si="7"/>
        <v>0.686111111111111</v>
      </c>
      <c r="D105" s="10">
        <f t="shared" si="8"/>
        <v>1.8549222222222224</v>
      </c>
      <c r="E105" s="9">
        <f t="shared" si="9"/>
        <v>-23.90161111111111</v>
      </c>
      <c r="F105" s="8">
        <f t="shared" si="10"/>
        <v>1.003998</v>
      </c>
      <c r="G105" s="11">
        <f t="shared" si="11"/>
        <v>-4.15</v>
      </c>
    </row>
    <row r="106" spans="1:7" ht="15">
      <c r="A106" s="1" t="s">
        <v>255</v>
      </c>
      <c r="B106" s="2">
        <f t="shared" si="6"/>
        <v>39783</v>
      </c>
      <c r="C106" s="2">
        <f t="shared" si="7"/>
        <v>0.6868055555555556</v>
      </c>
      <c r="D106" s="10">
        <f t="shared" si="8"/>
        <v>1.871575</v>
      </c>
      <c r="E106" s="9">
        <f t="shared" si="9"/>
        <v>-23.90147222222222</v>
      </c>
      <c r="F106" s="8">
        <f t="shared" si="10"/>
        <v>1.003994</v>
      </c>
      <c r="G106" s="11">
        <f t="shared" si="11"/>
        <v>-4.15</v>
      </c>
    </row>
    <row r="107" spans="1:7" ht="15">
      <c r="A107" s="1" t="s">
        <v>256</v>
      </c>
      <c r="B107" s="2">
        <f t="shared" si="6"/>
        <v>39783</v>
      </c>
      <c r="C107" s="2">
        <f t="shared" si="7"/>
        <v>0.6875</v>
      </c>
      <c r="D107" s="10">
        <f t="shared" si="8"/>
        <v>1.8882305555555556</v>
      </c>
      <c r="E107" s="9">
        <f t="shared" si="9"/>
        <v>-23.90133611111111</v>
      </c>
      <c r="F107" s="8">
        <f t="shared" si="10"/>
        <v>1.003989</v>
      </c>
      <c r="G107" s="11">
        <f t="shared" si="11"/>
        <v>-4.15</v>
      </c>
    </row>
    <row r="108" spans="1:7" ht="15">
      <c r="A108" s="1" t="s">
        <v>257</v>
      </c>
      <c r="B108" s="2">
        <f t="shared" si="6"/>
        <v>39783</v>
      </c>
      <c r="C108" s="2">
        <f t="shared" si="7"/>
        <v>0.6881944444444444</v>
      </c>
      <c r="D108" s="10">
        <f t="shared" si="8"/>
        <v>1.9048833333333333</v>
      </c>
      <c r="E108" s="9">
        <f t="shared" si="9"/>
        <v>-23.90119722222222</v>
      </c>
      <c r="F108" s="8">
        <f t="shared" si="10"/>
        <v>1.003984</v>
      </c>
      <c r="G108" s="11">
        <f t="shared" si="11"/>
        <v>-4.15</v>
      </c>
    </row>
    <row r="109" spans="1:7" ht="15">
      <c r="A109" s="1" t="s">
        <v>866</v>
      </c>
      <c r="B109" s="2">
        <f t="shared" si="6"/>
        <v>39783</v>
      </c>
      <c r="C109" s="2">
        <f t="shared" si="7"/>
        <v>0.688888888888889</v>
      </c>
      <c r="D109" s="10">
        <f t="shared" si="8"/>
        <v>1.9215388888888887</v>
      </c>
      <c r="E109" s="9">
        <f t="shared" si="9"/>
        <v>-23.90105833333333</v>
      </c>
      <c r="F109" s="8">
        <f t="shared" si="10"/>
        <v>1.00398</v>
      </c>
      <c r="G109" s="11">
        <f t="shared" si="11"/>
        <v>-4.15</v>
      </c>
    </row>
    <row r="110" spans="1:7" ht="15">
      <c r="A110" s="1" t="s">
        <v>867</v>
      </c>
      <c r="B110" s="2">
        <f t="shared" si="6"/>
        <v>39783</v>
      </c>
      <c r="C110" s="2">
        <f t="shared" si="7"/>
        <v>0.6895833333333333</v>
      </c>
      <c r="D110" s="10">
        <f t="shared" si="8"/>
        <v>1.9381916666666668</v>
      </c>
      <c r="E110" s="9">
        <f t="shared" si="9"/>
        <v>-23.90092222222222</v>
      </c>
      <c r="F110" s="8">
        <f t="shared" si="10"/>
        <v>1.003975</v>
      </c>
      <c r="G110" s="11">
        <f t="shared" si="11"/>
        <v>-4.15</v>
      </c>
    </row>
    <row r="111" spans="1:7" ht="15">
      <c r="A111" s="1" t="s">
        <v>868</v>
      </c>
      <c r="B111" s="2">
        <f t="shared" si="6"/>
        <v>39783</v>
      </c>
      <c r="C111" s="2">
        <f t="shared" si="7"/>
        <v>0.6902777777777778</v>
      </c>
      <c r="D111" s="10">
        <f t="shared" si="8"/>
        <v>1.9548444444444444</v>
      </c>
      <c r="E111" s="9">
        <f t="shared" si="9"/>
        <v>-23.900783333333333</v>
      </c>
      <c r="F111" s="8">
        <f t="shared" si="10"/>
        <v>1.00397</v>
      </c>
      <c r="G111" s="11">
        <f t="shared" si="11"/>
        <v>-4.15</v>
      </c>
    </row>
    <row r="112" spans="1:7" ht="15">
      <c r="A112" s="1" t="s">
        <v>869</v>
      </c>
      <c r="B112" s="2">
        <f t="shared" si="6"/>
        <v>39783</v>
      </c>
      <c r="C112" s="2">
        <f t="shared" si="7"/>
        <v>0.6909722222222222</v>
      </c>
      <c r="D112" s="10">
        <f t="shared" si="8"/>
        <v>1.9715</v>
      </c>
      <c r="E112" s="9">
        <f t="shared" si="9"/>
        <v>-23.900647222222222</v>
      </c>
      <c r="F112" s="8">
        <f t="shared" si="10"/>
        <v>1.003965</v>
      </c>
      <c r="G112" s="11">
        <f t="shared" si="11"/>
        <v>-4.15</v>
      </c>
    </row>
    <row r="113" spans="1:7" ht="15">
      <c r="A113" s="1" t="s">
        <v>870</v>
      </c>
      <c r="B113" s="2">
        <f t="shared" si="6"/>
        <v>39783</v>
      </c>
      <c r="C113" s="2">
        <f t="shared" si="7"/>
        <v>0.6916666666666668</v>
      </c>
      <c r="D113" s="10">
        <f t="shared" si="8"/>
        <v>1.9881527777777779</v>
      </c>
      <c r="E113" s="9">
        <f t="shared" si="9"/>
        <v>-23.90050833333333</v>
      </c>
      <c r="F113" s="8">
        <f t="shared" si="10"/>
        <v>1.003961</v>
      </c>
      <c r="G113" s="11">
        <f t="shared" si="11"/>
        <v>-4.15</v>
      </c>
    </row>
    <row r="114" spans="1:7" ht="15">
      <c r="A114" s="1" t="s">
        <v>871</v>
      </c>
      <c r="B114" s="2">
        <f t="shared" si="6"/>
        <v>39783</v>
      </c>
      <c r="C114" s="2">
        <f t="shared" si="7"/>
        <v>0.6923611111111111</v>
      </c>
      <c r="D114" s="10">
        <f t="shared" si="8"/>
        <v>2.0048083333333335</v>
      </c>
      <c r="E114" s="9">
        <f t="shared" si="9"/>
        <v>-23.90037222222222</v>
      </c>
      <c r="F114" s="8">
        <f t="shared" si="10"/>
        <v>1.003956</v>
      </c>
      <c r="G114" s="11">
        <f t="shared" si="11"/>
        <v>-4.15</v>
      </c>
    </row>
    <row r="115" spans="1:7" ht="15">
      <c r="A115" s="1" t="s">
        <v>872</v>
      </c>
      <c r="B115" s="2">
        <f t="shared" si="6"/>
        <v>39783</v>
      </c>
      <c r="C115" s="2">
        <f t="shared" si="7"/>
        <v>0.6930555555555555</v>
      </c>
      <c r="D115" s="10">
        <f t="shared" si="8"/>
        <v>2.021461111111111</v>
      </c>
      <c r="E115" s="9">
        <f t="shared" si="9"/>
        <v>-23.900233333333333</v>
      </c>
      <c r="F115" s="8">
        <f t="shared" si="10"/>
        <v>1.003951</v>
      </c>
      <c r="G115" s="11">
        <f t="shared" si="11"/>
        <v>-4.15</v>
      </c>
    </row>
    <row r="116" spans="1:7" ht="15">
      <c r="A116" s="1" t="s">
        <v>873</v>
      </c>
      <c r="B116" s="2">
        <f t="shared" si="6"/>
        <v>39783</v>
      </c>
      <c r="C116" s="2">
        <f t="shared" si="7"/>
        <v>0.69375</v>
      </c>
      <c r="D116" s="10">
        <f t="shared" si="8"/>
        <v>2.0381166666666664</v>
      </c>
      <c r="E116" s="9">
        <f t="shared" si="9"/>
        <v>-23.90009444444444</v>
      </c>
      <c r="F116" s="8">
        <f t="shared" si="10"/>
        <v>1.003946</v>
      </c>
      <c r="G116" s="11">
        <f t="shared" si="11"/>
        <v>-4.15</v>
      </c>
    </row>
    <row r="117" spans="1:7" ht="15">
      <c r="A117" s="1" t="s">
        <v>874</v>
      </c>
      <c r="B117" s="2">
        <f t="shared" si="6"/>
        <v>39783</v>
      </c>
      <c r="C117" s="2">
        <f t="shared" si="7"/>
        <v>0.6944444444444445</v>
      </c>
      <c r="D117" s="10">
        <f t="shared" si="8"/>
        <v>2.054769444444444</v>
      </c>
      <c r="E117" s="9">
        <f t="shared" si="9"/>
        <v>-23.899958333333334</v>
      </c>
      <c r="F117" s="8">
        <f t="shared" si="10"/>
        <v>1.003942</v>
      </c>
      <c r="G117" s="11">
        <f t="shared" si="11"/>
        <v>-4.15</v>
      </c>
    </row>
    <row r="118" spans="1:7" ht="15">
      <c r="A118" s="1" t="s">
        <v>875</v>
      </c>
      <c r="B118" s="2">
        <f t="shared" si="6"/>
        <v>39783</v>
      </c>
      <c r="C118" s="2">
        <f t="shared" si="7"/>
        <v>0.6951388888888889</v>
      </c>
      <c r="D118" s="10">
        <f t="shared" si="8"/>
        <v>2.071425</v>
      </c>
      <c r="E118" s="9">
        <f t="shared" si="9"/>
        <v>-23.899819444444443</v>
      </c>
      <c r="F118" s="8">
        <f t="shared" si="10"/>
        <v>1.003937</v>
      </c>
      <c r="G118" s="11">
        <f t="shared" si="11"/>
        <v>-4.15</v>
      </c>
    </row>
    <row r="119" spans="1:7" ht="15">
      <c r="A119" s="1" t="s">
        <v>876</v>
      </c>
      <c r="B119" s="2">
        <f t="shared" si="6"/>
        <v>39783</v>
      </c>
      <c r="C119" s="2">
        <f t="shared" si="7"/>
        <v>0.6958333333333333</v>
      </c>
      <c r="D119" s="10">
        <f t="shared" si="8"/>
        <v>2.088077777777778</v>
      </c>
      <c r="E119" s="9">
        <f t="shared" si="9"/>
        <v>-23.899683333333332</v>
      </c>
      <c r="F119" s="8">
        <f t="shared" si="10"/>
        <v>1.003932</v>
      </c>
      <c r="G119" s="11">
        <f t="shared" si="11"/>
        <v>-4.15</v>
      </c>
    </row>
    <row r="120" spans="1:7" ht="15">
      <c r="A120" s="1" t="s">
        <v>877</v>
      </c>
      <c r="B120" s="2">
        <f t="shared" si="6"/>
        <v>39783</v>
      </c>
      <c r="C120" s="2">
        <f t="shared" si="7"/>
        <v>0.6965277777777777</v>
      </c>
      <c r="D120" s="10">
        <f t="shared" si="8"/>
        <v>2.1047333333333333</v>
      </c>
      <c r="E120" s="9">
        <f t="shared" si="9"/>
        <v>-23.899544444444444</v>
      </c>
      <c r="F120" s="8">
        <f t="shared" si="10"/>
        <v>1.003928</v>
      </c>
      <c r="G120" s="11">
        <f t="shared" si="11"/>
        <v>-4.15</v>
      </c>
    </row>
    <row r="121" spans="1:7" ht="15">
      <c r="A121" s="1" t="s">
        <v>878</v>
      </c>
      <c r="B121" s="2">
        <f t="shared" si="6"/>
        <v>39783</v>
      </c>
      <c r="C121" s="2">
        <f t="shared" si="7"/>
        <v>0.6972222222222223</v>
      </c>
      <c r="D121" s="10">
        <f t="shared" si="8"/>
        <v>2.121386111111111</v>
      </c>
      <c r="E121" s="9">
        <f t="shared" si="9"/>
        <v>-23.899405555555553</v>
      </c>
      <c r="F121" s="8">
        <f t="shared" si="10"/>
        <v>1.003923</v>
      </c>
      <c r="G121" s="11">
        <f t="shared" si="11"/>
        <v>-4.15</v>
      </c>
    </row>
    <row r="122" spans="1:7" ht="15">
      <c r="A122" s="1" t="s">
        <v>879</v>
      </c>
      <c r="B122" s="2">
        <f t="shared" si="6"/>
        <v>39783</v>
      </c>
      <c r="C122" s="2">
        <f t="shared" si="7"/>
        <v>0.6979166666666666</v>
      </c>
      <c r="D122" s="10">
        <f t="shared" si="8"/>
        <v>2.1380416666666666</v>
      </c>
      <c r="E122" s="9">
        <f t="shared" si="9"/>
        <v>-23.899269444444442</v>
      </c>
      <c r="F122" s="8">
        <f t="shared" si="10"/>
        <v>1.003918</v>
      </c>
      <c r="G122" s="11">
        <f t="shared" si="11"/>
        <v>-4.15</v>
      </c>
    </row>
    <row r="123" spans="1:7" ht="15">
      <c r="A123" s="1" t="s">
        <v>880</v>
      </c>
      <c r="B123" s="2">
        <f t="shared" si="6"/>
        <v>39783</v>
      </c>
      <c r="C123" s="2">
        <f t="shared" si="7"/>
        <v>0.6986111111111111</v>
      </c>
      <c r="D123" s="10">
        <f t="shared" si="8"/>
        <v>2.1546944444444445</v>
      </c>
      <c r="E123" s="9">
        <f t="shared" si="9"/>
        <v>-23.899130555555555</v>
      </c>
      <c r="F123" s="8">
        <f t="shared" si="10"/>
        <v>1.003913</v>
      </c>
      <c r="G123" s="11">
        <f t="shared" si="11"/>
        <v>-4.15</v>
      </c>
    </row>
    <row r="124" spans="1:7" ht="15">
      <c r="A124" s="1" t="s">
        <v>881</v>
      </c>
      <c r="B124" s="2">
        <f t="shared" si="6"/>
        <v>39783</v>
      </c>
      <c r="C124" s="2">
        <f t="shared" si="7"/>
        <v>0.6993055555555556</v>
      </c>
      <c r="D124" s="10">
        <f t="shared" si="8"/>
        <v>2.17135</v>
      </c>
      <c r="E124" s="9">
        <f t="shared" si="9"/>
        <v>-23.898994444444444</v>
      </c>
      <c r="F124" s="8">
        <f t="shared" si="10"/>
        <v>1.003909</v>
      </c>
      <c r="G124" s="11">
        <f t="shared" si="11"/>
        <v>-4.15</v>
      </c>
    </row>
    <row r="125" spans="1:7" ht="15">
      <c r="A125" s="1" t="s">
        <v>882</v>
      </c>
      <c r="B125" s="2">
        <f t="shared" si="6"/>
        <v>39783</v>
      </c>
      <c r="C125" s="2">
        <f t="shared" si="7"/>
        <v>0.7000000000000001</v>
      </c>
      <c r="D125" s="10">
        <f t="shared" si="8"/>
        <v>2.1880027777777777</v>
      </c>
      <c r="E125" s="9">
        <f t="shared" si="9"/>
        <v>-23.898855555555556</v>
      </c>
      <c r="F125" s="8">
        <f t="shared" si="10"/>
        <v>1.003904</v>
      </c>
      <c r="G125" s="11">
        <f t="shared" si="11"/>
        <v>-4.15</v>
      </c>
    </row>
    <row r="126" spans="1:7" ht="15">
      <c r="A126" s="1" t="s">
        <v>883</v>
      </c>
      <c r="B126" s="2">
        <f t="shared" si="6"/>
        <v>39783</v>
      </c>
      <c r="C126" s="2">
        <f t="shared" si="7"/>
        <v>0.7006944444444444</v>
      </c>
      <c r="D126" s="10">
        <f t="shared" si="8"/>
        <v>2.2046583333333336</v>
      </c>
      <c r="E126" s="9">
        <f t="shared" si="9"/>
        <v>-23.898716666666665</v>
      </c>
      <c r="F126" s="8">
        <f t="shared" si="10"/>
        <v>1.003899</v>
      </c>
      <c r="G126" s="11">
        <f t="shared" si="11"/>
        <v>-4.15</v>
      </c>
    </row>
    <row r="127" spans="1:7" ht="15">
      <c r="A127" s="1" t="s">
        <v>884</v>
      </c>
      <c r="B127" s="2">
        <f t="shared" si="6"/>
        <v>39783</v>
      </c>
      <c r="C127" s="2">
        <f t="shared" si="7"/>
        <v>0.7013888888888888</v>
      </c>
      <c r="D127" s="10">
        <f t="shared" si="8"/>
        <v>2.221311111111111</v>
      </c>
      <c r="E127" s="9">
        <f t="shared" si="9"/>
        <v>-23.898580555555554</v>
      </c>
      <c r="F127" s="8">
        <f t="shared" si="10"/>
        <v>1.003894</v>
      </c>
      <c r="G127" s="11">
        <f t="shared" si="11"/>
        <v>-4.15</v>
      </c>
    </row>
    <row r="128" spans="1:7" ht="15">
      <c r="A128" s="1" t="s">
        <v>885</v>
      </c>
      <c r="B128" s="2">
        <f t="shared" si="6"/>
        <v>39783</v>
      </c>
      <c r="C128" s="2">
        <f t="shared" si="7"/>
        <v>0.7020833333333334</v>
      </c>
      <c r="D128" s="10">
        <f t="shared" si="8"/>
        <v>2.237966666666667</v>
      </c>
      <c r="E128" s="9">
        <f t="shared" si="9"/>
        <v>-23.898441666666667</v>
      </c>
      <c r="F128" s="8">
        <f t="shared" si="10"/>
        <v>1.00389</v>
      </c>
      <c r="G128" s="11">
        <f t="shared" si="11"/>
        <v>-4.15</v>
      </c>
    </row>
    <row r="129" spans="1:7" ht="15">
      <c r="A129" s="1" t="s">
        <v>886</v>
      </c>
      <c r="B129" s="2">
        <f t="shared" si="6"/>
        <v>39783</v>
      </c>
      <c r="C129" s="2">
        <f t="shared" si="7"/>
        <v>0.7027777777777778</v>
      </c>
      <c r="D129" s="10">
        <f t="shared" si="8"/>
        <v>2.2546194444444443</v>
      </c>
      <c r="E129" s="9">
        <f t="shared" si="9"/>
        <v>-23.898302777777776</v>
      </c>
      <c r="F129" s="8">
        <f t="shared" si="10"/>
        <v>1.003885</v>
      </c>
      <c r="G129" s="11">
        <f t="shared" si="11"/>
        <v>-4.15</v>
      </c>
    </row>
    <row r="130" spans="1:7" ht="15">
      <c r="A130" s="1" t="s">
        <v>887</v>
      </c>
      <c r="B130" s="2">
        <f t="shared" si="6"/>
        <v>39783</v>
      </c>
      <c r="C130" s="2">
        <f t="shared" si="7"/>
        <v>0.7034722222222222</v>
      </c>
      <c r="D130" s="10">
        <f t="shared" si="8"/>
        <v>2.271272222222222</v>
      </c>
      <c r="E130" s="9">
        <f t="shared" si="9"/>
        <v>-23.898166666666665</v>
      </c>
      <c r="F130" s="8">
        <f t="shared" si="10"/>
        <v>1.00388</v>
      </c>
      <c r="G130" s="11">
        <f t="shared" si="11"/>
        <v>-4.15</v>
      </c>
    </row>
    <row r="131" spans="1:7" ht="15">
      <c r="A131" s="1" t="s">
        <v>888</v>
      </c>
      <c r="B131" s="2">
        <f t="shared" si="6"/>
        <v>39783</v>
      </c>
      <c r="C131" s="2">
        <f t="shared" si="7"/>
        <v>0.7041666666666666</v>
      </c>
      <c r="D131" s="10">
        <f t="shared" si="8"/>
        <v>2.2879277777777776</v>
      </c>
      <c r="E131" s="9">
        <f t="shared" si="9"/>
        <v>-23.898027777777777</v>
      </c>
      <c r="F131" s="8">
        <f t="shared" si="10"/>
        <v>1.003876</v>
      </c>
      <c r="G131" s="11">
        <f t="shared" si="11"/>
        <v>-4.15</v>
      </c>
    </row>
    <row r="132" spans="1:7" ht="15">
      <c r="A132" s="1" t="s">
        <v>889</v>
      </c>
      <c r="B132" s="2">
        <f t="shared" si="6"/>
        <v>39783</v>
      </c>
      <c r="C132" s="2">
        <f t="shared" si="7"/>
        <v>0.7048611111111112</v>
      </c>
      <c r="D132" s="10">
        <f t="shared" si="8"/>
        <v>2.3045805555555554</v>
      </c>
      <c r="E132" s="9">
        <f t="shared" si="9"/>
        <v>-23.89788888888889</v>
      </c>
      <c r="F132" s="8">
        <f t="shared" si="10"/>
        <v>1.003871</v>
      </c>
      <c r="G132" s="11">
        <f t="shared" si="11"/>
        <v>-4.15</v>
      </c>
    </row>
    <row r="133" spans="1:7" ht="15">
      <c r="A133" s="1" t="s">
        <v>890</v>
      </c>
      <c r="B133" s="2">
        <f t="shared" si="6"/>
        <v>39783</v>
      </c>
      <c r="C133" s="2">
        <f t="shared" si="7"/>
        <v>0.7055555555555556</v>
      </c>
      <c r="D133" s="10">
        <f t="shared" si="8"/>
        <v>2.321236111111111</v>
      </c>
      <c r="E133" s="9">
        <f t="shared" si="9"/>
        <v>-23.89775277777778</v>
      </c>
      <c r="F133" s="8">
        <f t="shared" si="10"/>
        <v>1.003866</v>
      </c>
      <c r="G133" s="11">
        <f t="shared" si="11"/>
        <v>-4.15</v>
      </c>
    </row>
    <row r="134" spans="1:7" ht="15">
      <c r="A134" s="1" t="s">
        <v>891</v>
      </c>
      <c r="B134" s="2">
        <f t="shared" si="6"/>
        <v>39783</v>
      </c>
      <c r="C134" s="2">
        <f t="shared" si="7"/>
        <v>0.7062499999999999</v>
      </c>
      <c r="D134" s="10">
        <f t="shared" si="8"/>
        <v>2.337888888888889</v>
      </c>
      <c r="E134" s="9">
        <f t="shared" si="9"/>
        <v>-23.897613888888888</v>
      </c>
      <c r="F134" s="8">
        <f t="shared" si="10"/>
        <v>1.003861</v>
      </c>
      <c r="G134" s="11">
        <f t="shared" si="11"/>
        <v>-4.15</v>
      </c>
    </row>
    <row r="135" spans="1:7" ht="15">
      <c r="A135" s="1" t="s">
        <v>892</v>
      </c>
      <c r="B135" s="2">
        <f t="shared" si="6"/>
        <v>39783</v>
      </c>
      <c r="C135" s="2">
        <f t="shared" si="7"/>
        <v>0.7069444444444444</v>
      </c>
      <c r="D135" s="10">
        <f t="shared" si="8"/>
        <v>2.3545444444444446</v>
      </c>
      <c r="E135" s="9">
        <f t="shared" si="9"/>
        <v>-23.897475</v>
      </c>
      <c r="F135" s="8">
        <f t="shared" si="10"/>
        <v>1.003857</v>
      </c>
      <c r="G135" s="11">
        <f t="shared" si="11"/>
        <v>-4.15</v>
      </c>
    </row>
    <row r="136" spans="1:7" ht="15">
      <c r="A136" s="1" t="s">
        <v>893</v>
      </c>
      <c r="B136" s="2">
        <f t="shared" si="6"/>
        <v>39783</v>
      </c>
      <c r="C136" s="2">
        <f t="shared" si="7"/>
        <v>0.7076388888888889</v>
      </c>
      <c r="D136" s="10">
        <f t="shared" si="8"/>
        <v>2.3711972222222224</v>
      </c>
      <c r="E136" s="9">
        <f t="shared" si="9"/>
        <v>-23.89733611111111</v>
      </c>
      <c r="F136" s="8">
        <f t="shared" si="10"/>
        <v>1.003852</v>
      </c>
      <c r="G136" s="11">
        <f t="shared" si="11"/>
        <v>-4.15</v>
      </c>
    </row>
    <row r="137" spans="1:7" ht="15">
      <c r="A137" s="1" t="s">
        <v>894</v>
      </c>
      <c r="B137" s="2">
        <f t="shared" si="6"/>
        <v>39783</v>
      </c>
      <c r="C137" s="2">
        <f t="shared" si="7"/>
        <v>0.7083333333333334</v>
      </c>
      <c r="D137" s="10">
        <f t="shared" si="8"/>
        <v>2.387852777777778</v>
      </c>
      <c r="E137" s="9">
        <f t="shared" si="9"/>
        <v>-23.897199999999998</v>
      </c>
      <c r="F137" s="8">
        <f t="shared" si="10"/>
        <v>1.003847</v>
      </c>
      <c r="G137" s="11">
        <f t="shared" si="11"/>
        <v>-4.15</v>
      </c>
    </row>
    <row r="138" spans="1:7" ht="15">
      <c r="A138" s="1" t="s">
        <v>196</v>
      </c>
      <c r="B138" s="2">
        <f t="shared" si="6"/>
        <v>39783</v>
      </c>
      <c r="C138" s="2">
        <f t="shared" si="7"/>
        <v>0.7090277777777777</v>
      </c>
      <c r="D138" s="10">
        <f t="shared" si="8"/>
        <v>2.4045055555555557</v>
      </c>
      <c r="E138" s="9">
        <f t="shared" si="9"/>
        <v>-23.89706111111111</v>
      </c>
      <c r="F138" s="8">
        <f t="shared" si="10"/>
        <v>1.003843</v>
      </c>
      <c r="G138" s="11">
        <f t="shared" si="11"/>
        <v>-4.15</v>
      </c>
    </row>
    <row r="139" spans="1:7" ht="15">
      <c r="A139" s="1" t="s">
        <v>197</v>
      </c>
      <c r="B139" s="2">
        <f t="shared" si="6"/>
        <v>39783</v>
      </c>
      <c r="C139" s="2">
        <f t="shared" si="7"/>
        <v>0.7097222222222223</v>
      </c>
      <c r="D139" s="10">
        <f t="shared" si="8"/>
        <v>2.421161111111111</v>
      </c>
      <c r="E139" s="9">
        <f t="shared" si="9"/>
        <v>-23.896922222222223</v>
      </c>
      <c r="F139" s="8">
        <f t="shared" si="10"/>
        <v>1.003838</v>
      </c>
      <c r="G139" s="11">
        <f t="shared" si="11"/>
        <v>-4.15</v>
      </c>
    </row>
    <row r="140" spans="1:7" ht="15">
      <c r="A140" s="1" t="s">
        <v>198</v>
      </c>
      <c r="B140" s="2">
        <f t="shared" si="6"/>
        <v>39783</v>
      </c>
      <c r="C140" s="2">
        <f t="shared" si="7"/>
        <v>0.7104166666666667</v>
      </c>
      <c r="D140" s="10">
        <f t="shared" si="8"/>
        <v>2.437813888888889</v>
      </c>
      <c r="E140" s="9">
        <f t="shared" si="9"/>
        <v>-23.896786111111112</v>
      </c>
      <c r="F140" s="8">
        <f t="shared" si="10"/>
        <v>1.003833</v>
      </c>
      <c r="G140" s="11">
        <f t="shared" si="11"/>
        <v>-4.15</v>
      </c>
    </row>
    <row r="141" spans="1:7" ht="15">
      <c r="A141" s="1" t="s">
        <v>199</v>
      </c>
      <c r="B141" s="2">
        <f t="shared" si="6"/>
        <v>39783</v>
      </c>
      <c r="C141" s="2">
        <f t="shared" si="7"/>
        <v>0.7111111111111111</v>
      </c>
      <c r="D141" s="10">
        <f t="shared" si="8"/>
        <v>2.454469444444445</v>
      </c>
      <c r="E141" s="9">
        <f t="shared" si="9"/>
        <v>-23.89664722222222</v>
      </c>
      <c r="F141" s="8">
        <f t="shared" si="10"/>
        <v>1.003828</v>
      </c>
      <c r="G141" s="11">
        <f t="shared" si="11"/>
        <v>-4.15</v>
      </c>
    </row>
    <row r="142" spans="1:7" ht="15">
      <c r="A142" s="1" t="s">
        <v>200</v>
      </c>
      <c r="B142" s="2">
        <f t="shared" si="6"/>
        <v>39783</v>
      </c>
      <c r="C142" s="2">
        <f t="shared" si="7"/>
        <v>0.7118055555555555</v>
      </c>
      <c r="D142" s="10">
        <f t="shared" si="8"/>
        <v>2.471122222222222</v>
      </c>
      <c r="E142" s="9">
        <f t="shared" si="9"/>
        <v>-23.896508333333333</v>
      </c>
      <c r="F142" s="8">
        <f t="shared" si="10"/>
        <v>1.003824</v>
      </c>
      <c r="G142" s="11">
        <f t="shared" si="11"/>
        <v>-4.15</v>
      </c>
    </row>
    <row r="143" spans="1:7" ht="15">
      <c r="A143" s="1" t="s">
        <v>201</v>
      </c>
      <c r="B143" s="2">
        <f t="shared" si="6"/>
        <v>39783</v>
      </c>
      <c r="C143" s="2">
        <f t="shared" si="7"/>
        <v>0.7125</v>
      </c>
      <c r="D143" s="10">
        <f t="shared" si="8"/>
        <v>2.4877777777777776</v>
      </c>
      <c r="E143" s="9">
        <f t="shared" si="9"/>
        <v>-23.896369444444446</v>
      </c>
      <c r="F143" s="8">
        <f t="shared" si="10"/>
        <v>1.003819</v>
      </c>
      <c r="G143" s="11">
        <f t="shared" si="11"/>
        <v>-4.15</v>
      </c>
    </row>
    <row r="144" spans="1:7" ht="15">
      <c r="A144" s="1" t="s">
        <v>202</v>
      </c>
      <c r="B144" s="2">
        <f t="shared" si="6"/>
        <v>39783</v>
      </c>
      <c r="C144" s="2">
        <f t="shared" si="7"/>
        <v>0.7131944444444445</v>
      </c>
      <c r="D144" s="10">
        <f t="shared" si="8"/>
        <v>2.5044305555555555</v>
      </c>
      <c r="E144" s="9">
        <f t="shared" si="9"/>
        <v>-23.89623333333333</v>
      </c>
      <c r="F144" s="8">
        <f t="shared" si="10"/>
        <v>1.003814</v>
      </c>
      <c r="G144" s="11">
        <f t="shared" si="11"/>
        <v>-4.15</v>
      </c>
    </row>
    <row r="145" spans="1:7" ht="15">
      <c r="A145" s="1" t="s">
        <v>203</v>
      </c>
      <c r="B145" s="2">
        <f t="shared" si="6"/>
        <v>39783</v>
      </c>
      <c r="C145" s="2">
        <f t="shared" si="7"/>
        <v>0.7138888888888889</v>
      </c>
      <c r="D145" s="10">
        <f t="shared" si="8"/>
        <v>2.5210833333333333</v>
      </c>
      <c r="E145" s="9">
        <f t="shared" si="9"/>
        <v>-23.896094444444444</v>
      </c>
      <c r="F145" s="8">
        <f t="shared" si="10"/>
        <v>1.00381</v>
      </c>
      <c r="G145" s="11">
        <f t="shared" si="11"/>
        <v>-4.15</v>
      </c>
    </row>
    <row r="146" spans="1:7" ht="15">
      <c r="A146" s="1" t="s">
        <v>204</v>
      </c>
      <c r="B146" s="2">
        <f aca="true" t="shared" si="12" ref="B146:B209">DATE(FIXED(MID(A146,9,4)),FIXED(MID(A146,4,3)),FIXED(MID(A146,1,3)))</f>
        <v>39783</v>
      </c>
      <c r="C146" s="2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VALUE(MID(A146,27,2))+VALUE(MID(A146,30,2))/60+VALUE(MID(A146,33,5))/3600</f>
        <v>2.5377388888888888</v>
      </c>
      <c r="E146" s="9">
        <f aca="true" t="shared" si="15" ref="E146:E209">(VALUE(MID(A146,40,3))+VALUE(MID(A146,43,2))/60+VALUE(MID(A146,46,7))/3600)*(IF(MID(A146,39,1)="-",-1,1))</f>
        <v>-23.895955555555556</v>
      </c>
      <c r="F146" s="8">
        <f aca="true" t="shared" si="16" ref="F146:F209">VALUE(MID(A146,53,9))</f>
        <v>1.003805</v>
      </c>
      <c r="G146" s="11">
        <f aca="true" t="shared" si="17" ref="G146:G209">VALUE(MID(A146,65,5))</f>
        <v>-4.15</v>
      </c>
    </row>
    <row r="147" spans="1:7" ht="15">
      <c r="A147" s="1" t="s">
        <v>205</v>
      </c>
      <c r="B147" s="2">
        <f t="shared" si="12"/>
        <v>39783</v>
      </c>
      <c r="C147" s="2">
        <f t="shared" si="13"/>
        <v>0.7152777777777778</v>
      </c>
      <c r="D147" s="10">
        <f t="shared" si="14"/>
        <v>2.5543916666666666</v>
      </c>
      <c r="E147" s="9">
        <f t="shared" si="15"/>
        <v>-23.895816666666665</v>
      </c>
      <c r="F147" s="8">
        <f t="shared" si="16"/>
        <v>1.0038</v>
      </c>
      <c r="G147" s="11">
        <f t="shared" si="17"/>
        <v>-4.15</v>
      </c>
    </row>
    <row r="148" spans="1:7" ht="15">
      <c r="A148" s="1" t="s">
        <v>206</v>
      </c>
      <c r="B148" s="2">
        <f t="shared" si="12"/>
        <v>39783</v>
      </c>
      <c r="C148" s="2">
        <f t="shared" si="13"/>
        <v>0.7159722222222222</v>
      </c>
      <c r="D148" s="10">
        <f t="shared" si="14"/>
        <v>2.571047222222222</v>
      </c>
      <c r="E148" s="9">
        <f t="shared" si="15"/>
        <v>-23.895680555555554</v>
      </c>
      <c r="F148" s="8">
        <f t="shared" si="16"/>
        <v>1.003795</v>
      </c>
      <c r="G148" s="11">
        <f t="shared" si="17"/>
        <v>-4.15</v>
      </c>
    </row>
    <row r="149" spans="1:7" ht="15">
      <c r="A149" s="1" t="s">
        <v>207</v>
      </c>
      <c r="B149" s="2">
        <f t="shared" si="12"/>
        <v>39783</v>
      </c>
      <c r="C149" s="2">
        <f t="shared" si="13"/>
        <v>0.7166666666666667</v>
      </c>
      <c r="D149" s="10">
        <f t="shared" si="14"/>
        <v>2.5877000000000003</v>
      </c>
      <c r="E149" s="9">
        <f t="shared" si="15"/>
        <v>-23.895541666666666</v>
      </c>
      <c r="F149" s="8">
        <f t="shared" si="16"/>
        <v>1.003791</v>
      </c>
      <c r="G149" s="11">
        <f t="shared" si="17"/>
        <v>-4.15</v>
      </c>
    </row>
    <row r="150" spans="1:7" ht="15">
      <c r="A150" s="1" t="s">
        <v>208</v>
      </c>
      <c r="B150" s="2">
        <f t="shared" si="12"/>
        <v>39783</v>
      </c>
      <c r="C150" s="2">
        <f t="shared" si="13"/>
        <v>0.717361111111111</v>
      </c>
      <c r="D150" s="10">
        <f t="shared" si="14"/>
        <v>2.6043555555555558</v>
      </c>
      <c r="E150" s="9">
        <f t="shared" si="15"/>
        <v>-23.89540277777778</v>
      </c>
      <c r="F150" s="8">
        <f t="shared" si="16"/>
        <v>1.003786</v>
      </c>
      <c r="G150" s="11">
        <f t="shared" si="17"/>
        <v>-4.15</v>
      </c>
    </row>
    <row r="151" spans="1:7" ht="15">
      <c r="A151" s="1" t="s">
        <v>209</v>
      </c>
      <c r="B151" s="2">
        <f t="shared" si="12"/>
        <v>39783</v>
      </c>
      <c r="C151" s="2">
        <f t="shared" si="13"/>
        <v>0.7180555555555556</v>
      </c>
      <c r="D151" s="10">
        <f t="shared" si="14"/>
        <v>2.621008333333333</v>
      </c>
      <c r="E151" s="9">
        <f t="shared" si="15"/>
        <v>-23.895263888888888</v>
      </c>
      <c r="F151" s="8">
        <f t="shared" si="16"/>
        <v>1.003781</v>
      </c>
      <c r="G151" s="11">
        <f t="shared" si="17"/>
        <v>-4.15</v>
      </c>
    </row>
    <row r="152" spans="1:7" ht="15">
      <c r="A152" s="1" t="s">
        <v>210</v>
      </c>
      <c r="B152" s="2">
        <f t="shared" si="12"/>
        <v>39783</v>
      </c>
      <c r="C152" s="2">
        <f t="shared" si="13"/>
        <v>0.71875</v>
      </c>
      <c r="D152" s="10">
        <f t="shared" si="14"/>
        <v>2.637663888888889</v>
      </c>
      <c r="E152" s="9">
        <f t="shared" si="15"/>
        <v>-23.895125</v>
      </c>
      <c r="F152" s="8">
        <f t="shared" si="16"/>
        <v>1.003777</v>
      </c>
      <c r="G152" s="11">
        <f t="shared" si="17"/>
        <v>-4.15</v>
      </c>
    </row>
    <row r="153" spans="1:7" ht="15">
      <c r="A153" s="1" t="s">
        <v>211</v>
      </c>
      <c r="B153" s="2">
        <f t="shared" si="12"/>
        <v>39783</v>
      </c>
      <c r="C153" s="2">
        <f t="shared" si="13"/>
        <v>0.7194444444444444</v>
      </c>
      <c r="D153" s="10">
        <f t="shared" si="14"/>
        <v>2.6543166666666664</v>
      </c>
      <c r="E153" s="9">
        <f t="shared" si="15"/>
        <v>-23.89498888888889</v>
      </c>
      <c r="F153" s="8">
        <f t="shared" si="16"/>
        <v>1.003772</v>
      </c>
      <c r="G153" s="11">
        <f t="shared" si="17"/>
        <v>-4.15</v>
      </c>
    </row>
    <row r="154" spans="1:7" ht="15">
      <c r="A154" s="1" t="s">
        <v>212</v>
      </c>
      <c r="B154" s="2">
        <f t="shared" si="12"/>
        <v>39783</v>
      </c>
      <c r="C154" s="2">
        <f t="shared" si="13"/>
        <v>0.720138888888889</v>
      </c>
      <c r="D154" s="10">
        <f t="shared" si="14"/>
        <v>2.670972222222222</v>
      </c>
      <c r="E154" s="9">
        <f t="shared" si="15"/>
        <v>-23.894849999999998</v>
      </c>
      <c r="F154" s="8">
        <f t="shared" si="16"/>
        <v>1.003767</v>
      </c>
      <c r="G154" s="11">
        <f t="shared" si="17"/>
        <v>-4.15</v>
      </c>
    </row>
    <row r="155" spans="1:7" ht="15">
      <c r="A155" s="1" t="s">
        <v>213</v>
      </c>
      <c r="B155" s="2">
        <f t="shared" si="12"/>
        <v>39783</v>
      </c>
      <c r="C155" s="2">
        <f t="shared" si="13"/>
        <v>0.7208333333333333</v>
      </c>
      <c r="D155" s="10">
        <f t="shared" si="14"/>
        <v>2.687625</v>
      </c>
      <c r="E155" s="9">
        <f t="shared" si="15"/>
        <v>-23.89471111111111</v>
      </c>
      <c r="F155" s="8">
        <f t="shared" si="16"/>
        <v>1.003762</v>
      </c>
      <c r="G155" s="11">
        <f t="shared" si="17"/>
        <v>-4.15</v>
      </c>
    </row>
    <row r="156" spans="1:7" ht="15">
      <c r="A156" s="1" t="s">
        <v>214</v>
      </c>
      <c r="B156" s="2">
        <f t="shared" si="12"/>
        <v>39783</v>
      </c>
      <c r="C156" s="2">
        <f t="shared" si="13"/>
        <v>0.7215277777777778</v>
      </c>
      <c r="D156" s="10">
        <f t="shared" si="14"/>
        <v>2.7042805555555556</v>
      </c>
      <c r="E156" s="9">
        <f t="shared" si="15"/>
        <v>-23.894572222222223</v>
      </c>
      <c r="F156" s="8">
        <f t="shared" si="16"/>
        <v>1.003758</v>
      </c>
      <c r="G156" s="11">
        <f t="shared" si="17"/>
        <v>-4.15</v>
      </c>
    </row>
    <row r="157" spans="1:7" ht="15">
      <c r="A157" s="1" t="s">
        <v>215</v>
      </c>
      <c r="B157" s="2">
        <f t="shared" si="12"/>
        <v>39783</v>
      </c>
      <c r="C157" s="2">
        <f t="shared" si="13"/>
        <v>0.7222222222222222</v>
      </c>
      <c r="D157" s="10">
        <f t="shared" si="14"/>
        <v>2.7209333333333334</v>
      </c>
      <c r="E157" s="9">
        <f t="shared" si="15"/>
        <v>-23.894433333333332</v>
      </c>
      <c r="F157" s="8">
        <f t="shared" si="16"/>
        <v>1.003753</v>
      </c>
      <c r="G157" s="11">
        <f t="shared" si="17"/>
        <v>-4.15</v>
      </c>
    </row>
    <row r="158" spans="1:7" ht="15">
      <c r="A158" s="1" t="s">
        <v>216</v>
      </c>
      <c r="B158" s="2">
        <f t="shared" si="12"/>
        <v>39783</v>
      </c>
      <c r="C158" s="2">
        <f t="shared" si="13"/>
        <v>0.7229166666666668</v>
      </c>
      <c r="D158" s="10">
        <f t="shared" si="14"/>
        <v>2.7375861111111113</v>
      </c>
      <c r="E158" s="9">
        <f t="shared" si="15"/>
        <v>-23.89429722222222</v>
      </c>
      <c r="F158" s="8">
        <f t="shared" si="16"/>
        <v>1.003748</v>
      </c>
      <c r="G158" s="11">
        <f t="shared" si="17"/>
        <v>-4.15</v>
      </c>
    </row>
    <row r="159" spans="1:7" ht="15">
      <c r="A159" s="1" t="s">
        <v>217</v>
      </c>
      <c r="B159" s="2">
        <f t="shared" si="12"/>
        <v>39783</v>
      </c>
      <c r="C159" s="2">
        <f t="shared" si="13"/>
        <v>0.7236111111111111</v>
      </c>
      <c r="D159" s="10">
        <f t="shared" si="14"/>
        <v>2.7542416666666667</v>
      </c>
      <c r="E159" s="9">
        <f t="shared" si="15"/>
        <v>-23.894158333333333</v>
      </c>
      <c r="F159" s="8">
        <f t="shared" si="16"/>
        <v>1.003744</v>
      </c>
      <c r="G159" s="11">
        <f t="shared" si="17"/>
        <v>-4.15</v>
      </c>
    </row>
    <row r="160" spans="1:7" ht="15">
      <c r="A160" s="1" t="s">
        <v>218</v>
      </c>
      <c r="B160" s="2">
        <f t="shared" si="12"/>
        <v>39783</v>
      </c>
      <c r="C160" s="2">
        <f t="shared" si="13"/>
        <v>0.7243055555555555</v>
      </c>
      <c r="D160" s="10">
        <f t="shared" si="14"/>
        <v>2.7708944444444445</v>
      </c>
      <c r="E160" s="9">
        <f t="shared" si="15"/>
        <v>-23.894019444444442</v>
      </c>
      <c r="F160" s="8">
        <f t="shared" si="16"/>
        <v>1.003739</v>
      </c>
      <c r="G160" s="11">
        <f t="shared" si="17"/>
        <v>-4.15</v>
      </c>
    </row>
    <row r="161" spans="1:7" ht="15">
      <c r="A161" s="1" t="s">
        <v>219</v>
      </c>
      <c r="B161" s="2">
        <f t="shared" si="12"/>
        <v>39783</v>
      </c>
      <c r="C161" s="2">
        <f t="shared" si="13"/>
        <v>0.725</v>
      </c>
      <c r="D161" s="10">
        <f t="shared" si="14"/>
        <v>2.78755</v>
      </c>
      <c r="E161" s="9">
        <f t="shared" si="15"/>
        <v>-23.893880555555555</v>
      </c>
      <c r="F161" s="8">
        <f t="shared" si="16"/>
        <v>1.003734</v>
      </c>
      <c r="G161" s="11">
        <f t="shared" si="17"/>
        <v>-4.15</v>
      </c>
    </row>
    <row r="162" spans="1:7" ht="15">
      <c r="A162" s="1" t="s">
        <v>220</v>
      </c>
      <c r="B162" s="2">
        <f t="shared" si="12"/>
        <v>39783</v>
      </c>
      <c r="C162" s="2">
        <f t="shared" si="13"/>
        <v>0.7256944444444445</v>
      </c>
      <c r="D162" s="10">
        <f t="shared" si="14"/>
        <v>2.804202777777778</v>
      </c>
      <c r="E162" s="9">
        <f t="shared" si="15"/>
        <v>-23.893741666666667</v>
      </c>
      <c r="F162" s="8">
        <f t="shared" si="16"/>
        <v>1.00373</v>
      </c>
      <c r="G162" s="11">
        <f t="shared" si="17"/>
        <v>-4.15</v>
      </c>
    </row>
    <row r="163" spans="1:7" ht="15">
      <c r="A163" s="1" t="s">
        <v>221</v>
      </c>
      <c r="B163" s="2">
        <f t="shared" si="12"/>
        <v>39783</v>
      </c>
      <c r="C163" s="2">
        <f t="shared" si="13"/>
        <v>0.7263888888888889</v>
      </c>
      <c r="D163" s="10">
        <f t="shared" si="14"/>
        <v>2.8208583333333332</v>
      </c>
      <c r="E163" s="9">
        <f t="shared" si="15"/>
        <v>-23.893602777777776</v>
      </c>
      <c r="F163" s="8">
        <f t="shared" si="16"/>
        <v>1.003725</v>
      </c>
      <c r="G163" s="11">
        <f t="shared" si="17"/>
        <v>-4.15</v>
      </c>
    </row>
    <row r="164" spans="1:7" ht="15">
      <c r="A164" s="1" t="s">
        <v>222</v>
      </c>
      <c r="B164" s="2">
        <f t="shared" si="12"/>
        <v>39783</v>
      </c>
      <c r="C164" s="2">
        <f t="shared" si="13"/>
        <v>0.7270833333333333</v>
      </c>
      <c r="D164" s="10">
        <f t="shared" si="14"/>
        <v>2.837511111111111</v>
      </c>
      <c r="E164" s="9">
        <f t="shared" si="15"/>
        <v>-23.89346388888889</v>
      </c>
      <c r="F164" s="8">
        <f t="shared" si="16"/>
        <v>1.00372</v>
      </c>
      <c r="G164" s="11">
        <f t="shared" si="17"/>
        <v>-4.15</v>
      </c>
    </row>
    <row r="165" spans="1:7" ht="15">
      <c r="A165" s="1" t="s">
        <v>223</v>
      </c>
      <c r="B165" s="2">
        <f t="shared" si="12"/>
        <v>39783</v>
      </c>
      <c r="C165" s="2">
        <f t="shared" si="13"/>
        <v>0.7277777777777777</v>
      </c>
      <c r="D165" s="10">
        <f t="shared" si="14"/>
        <v>2.854166666666667</v>
      </c>
      <c r="E165" s="9">
        <f t="shared" si="15"/>
        <v>-23.893327777777777</v>
      </c>
      <c r="F165" s="8">
        <f t="shared" si="16"/>
        <v>1.003715</v>
      </c>
      <c r="G165" s="11">
        <f t="shared" si="17"/>
        <v>-4.15</v>
      </c>
    </row>
    <row r="166" spans="1:7" ht="15">
      <c r="A166" s="1" t="s">
        <v>224</v>
      </c>
      <c r="B166" s="2">
        <f t="shared" si="12"/>
        <v>39783</v>
      </c>
      <c r="C166" s="2">
        <f t="shared" si="13"/>
        <v>0.7284722222222223</v>
      </c>
      <c r="D166" s="10">
        <f t="shared" si="14"/>
        <v>2.8708194444444444</v>
      </c>
      <c r="E166" s="9">
        <f t="shared" si="15"/>
        <v>-23.89318888888889</v>
      </c>
      <c r="F166" s="8">
        <f t="shared" si="16"/>
        <v>1.003711</v>
      </c>
      <c r="G166" s="11">
        <f t="shared" si="17"/>
        <v>-4.15</v>
      </c>
    </row>
    <row r="167" spans="1:7" ht="15">
      <c r="A167" s="1" t="s">
        <v>225</v>
      </c>
      <c r="B167" s="2">
        <f t="shared" si="12"/>
        <v>39783</v>
      </c>
      <c r="C167" s="2">
        <f t="shared" si="13"/>
        <v>0.7291666666666666</v>
      </c>
      <c r="D167" s="10">
        <f t="shared" si="14"/>
        <v>2.887475</v>
      </c>
      <c r="E167" s="9">
        <f t="shared" si="15"/>
        <v>-23.89305</v>
      </c>
      <c r="F167" s="8">
        <f t="shared" si="16"/>
        <v>1.003706</v>
      </c>
      <c r="G167" s="11">
        <f t="shared" si="17"/>
        <v>-4.15</v>
      </c>
    </row>
    <row r="168" spans="1:7" ht="15">
      <c r="A168" s="1" t="s">
        <v>226</v>
      </c>
      <c r="B168" s="2">
        <f t="shared" si="12"/>
        <v>39783</v>
      </c>
      <c r="C168" s="2">
        <f t="shared" si="13"/>
        <v>0.7298611111111111</v>
      </c>
      <c r="D168" s="10">
        <f t="shared" si="14"/>
        <v>2.9041277777777776</v>
      </c>
      <c r="E168" s="9">
        <f t="shared" si="15"/>
        <v>-23.89291111111111</v>
      </c>
      <c r="F168" s="8">
        <f t="shared" si="16"/>
        <v>1.003701</v>
      </c>
      <c r="G168" s="11">
        <f t="shared" si="17"/>
        <v>-4.15</v>
      </c>
    </row>
    <row r="169" spans="1:7" ht="15">
      <c r="A169" s="1" t="s">
        <v>227</v>
      </c>
      <c r="B169" s="2">
        <f t="shared" si="12"/>
        <v>39783</v>
      </c>
      <c r="C169" s="2">
        <f t="shared" si="13"/>
        <v>0.7305555555555556</v>
      </c>
      <c r="D169" s="10">
        <f t="shared" si="14"/>
        <v>2.9207805555555555</v>
      </c>
      <c r="E169" s="9">
        <f t="shared" si="15"/>
        <v>-23.89277222222222</v>
      </c>
      <c r="F169" s="8">
        <f t="shared" si="16"/>
        <v>1.003697</v>
      </c>
      <c r="G169" s="11">
        <f t="shared" si="17"/>
        <v>-4.15</v>
      </c>
    </row>
    <row r="170" spans="1:7" ht="15">
      <c r="A170" s="1" t="s">
        <v>228</v>
      </c>
      <c r="B170" s="2">
        <f t="shared" si="12"/>
        <v>39783</v>
      </c>
      <c r="C170" s="2">
        <f t="shared" si="13"/>
        <v>0.7312500000000001</v>
      </c>
      <c r="D170" s="10">
        <f t="shared" si="14"/>
        <v>2.9374361111111114</v>
      </c>
      <c r="E170" s="9">
        <f t="shared" si="15"/>
        <v>-23.892633333333333</v>
      </c>
      <c r="F170" s="8">
        <f t="shared" si="16"/>
        <v>1.003692</v>
      </c>
      <c r="G170" s="11">
        <f t="shared" si="17"/>
        <v>-4.15</v>
      </c>
    </row>
    <row r="171" spans="1:7" ht="15">
      <c r="A171" s="1" t="s">
        <v>229</v>
      </c>
      <c r="B171" s="2">
        <f t="shared" si="12"/>
        <v>39783</v>
      </c>
      <c r="C171" s="2">
        <f t="shared" si="13"/>
        <v>0.7319444444444444</v>
      </c>
      <c r="D171" s="10">
        <f t="shared" si="14"/>
        <v>2.954088888888889</v>
      </c>
      <c r="E171" s="9">
        <f t="shared" si="15"/>
        <v>-23.892494444444445</v>
      </c>
      <c r="F171" s="8">
        <f t="shared" si="16"/>
        <v>1.003687</v>
      </c>
      <c r="G171" s="11">
        <f t="shared" si="17"/>
        <v>-4.15</v>
      </c>
    </row>
    <row r="172" spans="1:7" ht="15">
      <c r="A172" s="1" t="s">
        <v>230</v>
      </c>
      <c r="B172" s="2">
        <f t="shared" si="12"/>
        <v>39783</v>
      </c>
      <c r="C172" s="2">
        <f t="shared" si="13"/>
        <v>0.7326388888888888</v>
      </c>
      <c r="D172" s="10">
        <f t="shared" si="14"/>
        <v>2.9707444444444446</v>
      </c>
      <c r="E172" s="9">
        <f t="shared" si="15"/>
        <v>-23.892355555555554</v>
      </c>
      <c r="F172" s="8">
        <f t="shared" si="16"/>
        <v>1.003682</v>
      </c>
      <c r="G172" s="11">
        <f t="shared" si="17"/>
        <v>-4.15</v>
      </c>
    </row>
    <row r="173" spans="1:7" ht="15">
      <c r="A173" s="1" t="s">
        <v>231</v>
      </c>
      <c r="B173" s="2">
        <f t="shared" si="12"/>
        <v>39783</v>
      </c>
      <c r="C173" s="2">
        <f t="shared" si="13"/>
        <v>0.7333333333333334</v>
      </c>
      <c r="D173" s="10">
        <f t="shared" si="14"/>
        <v>2.9873972222222225</v>
      </c>
      <c r="E173" s="9">
        <f t="shared" si="15"/>
        <v>-23.892216666666666</v>
      </c>
      <c r="F173" s="8">
        <f t="shared" si="16"/>
        <v>1.003678</v>
      </c>
      <c r="G173" s="11">
        <f t="shared" si="17"/>
        <v>-4.15</v>
      </c>
    </row>
    <row r="174" spans="1:7" ht="15">
      <c r="A174" s="1" t="s">
        <v>232</v>
      </c>
      <c r="B174" s="2">
        <f t="shared" si="12"/>
        <v>39783</v>
      </c>
      <c r="C174" s="2">
        <f t="shared" si="13"/>
        <v>0.7340277777777778</v>
      </c>
      <c r="D174" s="10">
        <f t="shared" si="14"/>
        <v>3.004052777777778</v>
      </c>
      <c r="E174" s="9">
        <f t="shared" si="15"/>
        <v>-23.89207777777778</v>
      </c>
      <c r="F174" s="8">
        <f t="shared" si="16"/>
        <v>1.003673</v>
      </c>
      <c r="G174" s="11">
        <f t="shared" si="17"/>
        <v>-4.15</v>
      </c>
    </row>
    <row r="175" spans="1:7" ht="15">
      <c r="A175" s="1" t="s">
        <v>233</v>
      </c>
      <c r="B175" s="2">
        <f t="shared" si="12"/>
        <v>39783</v>
      </c>
      <c r="C175" s="2">
        <f t="shared" si="13"/>
        <v>0.7347222222222222</v>
      </c>
      <c r="D175" s="10">
        <f t="shared" si="14"/>
        <v>3.0207055555555553</v>
      </c>
      <c r="E175" s="9">
        <f t="shared" si="15"/>
        <v>-23.891941666666668</v>
      </c>
      <c r="F175" s="8">
        <f t="shared" si="16"/>
        <v>1.003668</v>
      </c>
      <c r="G175" s="11">
        <f t="shared" si="17"/>
        <v>-4.15</v>
      </c>
    </row>
    <row r="176" spans="1:7" ht="15">
      <c r="A176" s="1" t="s">
        <v>955</v>
      </c>
      <c r="B176" s="2">
        <f t="shared" si="12"/>
        <v>39783</v>
      </c>
      <c r="C176" s="2">
        <f t="shared" si="13"/>
        <v>0.7354166666666666</v>
      </c>
      <c r="D176" s="10">
        <f t="shared" si="14"/>
        <v>3.037361111111111</v>
      </c>
      <c r="E176" s="9">
        <f t="shared" si="15"/>
        <v>-23.891802777777777</v>
      </c>
      <c r="F176" s="8">
        <f t="shared" si="16"/>
        <v>1.003664</v>
      </c>
      <c r="G176" s="11">
        <f t="shared" si="17"/>
        <v>-4.15</v>
      </c>
    </row>
    <row r="177" spans="1:7" ht="15">
      <c r="A177" s="1" t="s">
        <v>956</v>
      </c>
      <c r="B177" s="2">
        <f t="shared" si="12"/>
        <v>39783</v>
      </c>
      <c r="C177" s="2">
        <f t="shared" si="13"/>
        <v>0.7361111111111112</v>
      </c>
      <c r="D177" s="10">
        <f t="shared" si="14"/>
        <v>3.0540138888888886</v>
      </c>
      <c r="E177" s="9">
        <f t="shared" si="15"/>
        <v>-23.89166388888889</v>
      </c>
      <c r="F177" s="8">
        <f t="shared" si="16"/>
        <v>1.003659</v>
      </c>
      <c r="G177" s="11">
        <f t="shared" si="17"/>
        <v>-4.15</v>
      </c>
    </row>
    <row r="178" spans="1:7" ht="15">
      <c r="A178" s="1" t="s">
        <v>957</v>
      </c>
      <c r="B178" s="2">
        <f t="shared" si="12"/>
        <v>39783</v>
      </c>
      <c r="C178" s="2">
        <f t="shared" si="13"/>
        <v>0.7368055555555556</v>
      </c>
      <c r="D178" s="10">
        <f t="shared" si="14"/>
        <v>3.0706694444444445</v>
      </c>
      <c r="E178" s="9">
        <f t="shared" si="15"/>
        <v>-23.891524999999998</v>
      </c>
      <c r="F178" s="8">
        <f t="shared" si="16"/>
        <v>1.003654</v>
      </c>
      <c r="G178" s="11">
        <f t="shared" si="17"/>
        <v>-4.15</v>
      </c>
    </row>
    <row r="179" spans="1:7" ht="15">
      <c r="A179" s="1" t="s">
        <v>958</v>
      </c>
      <c r="B179" s="2">
        <f t="shared" si="12"/>
        <v>39783</v>
      </c>
      <c r="C179" s="2">
        <f t="shared" si="13"/>
        <v>0.7374999999999999</v>
      </c>
      <c r="D179" s="10">
        <f t="shared" si="14"/>
        <v>3.0873222222222223</v>
      </c>
      <c r="E179" s="9">
        <f t="shared" si="15"/>
        <v>-23.89138611111111</v>
      </c>
      <c r="F179" s="8">
        <f t="shared" si="16"/>
        <v>1.00365</v>
      </c>
      <c r="G179" s="11">
        <f t="shared" si="17"/>
        <v>-4.15</v>
      </c>
    </row>
    <row r="180" spans="1:7" ht="15">
      <c r="A180" s="1" t="s">
        <v>959</v>
      </c>
      <c r="B180" s="2">
        <f t="shared" si="12"/>
        <v>39783</v>
      </c>
      <c r="C180" s="2">
        <f t="shared" si="13"/>
        <v>0.7381944444444444</v>
      </c>
      <c r="D180" s="10">
        <f t="shared" si="14"/>
        <v>3.103975</v>
      </c>
      <c r="E180" s="9">
        <f t="shared" si="15"/>
        <v>-23.891247222222223</v>
      </c>
      <c r="F180" s="8">
        <f t="shared" si="16"/>
        <v>1.003645</v>
      </c>
      <c r="G180" s="11">
        <f t="shared" si="17"/>
        <v>-4.15</v>
      </c>
    </row>
    <row r="181" spans="1:7" ht="15">
      <c r="A181" s="1" t="s">
        <v>960</v>
      </c>
      <c r="B181" s="2">
        <f t="shared" si="12"/>
        <v>39783</v>
      </c>
      <c r="C181" s="2">
        <f t="shared" si="13"/>
        <v>0.7388888888888889</v>
      </c>
      <c r="D181" s="10">
        <f t="shared" si="14"/>
        <v>3.1206305555555556</v>
      </c>
      <c r="E181" s="9">
        <f t="shared" si="15"/>
        <v>-23.89110833333333</v>
      </c>
      <c r="F181" s="8">
        <f t="shared" si="16"/>
        <v>1.00364</v>
      </c>
      <c r="G181" s="11">
        <f t="shared" si="17"/>
        <v>-4.15</v>
      </c>
    </row>
    <row r="182" spans="1:7" ht="15">
      <c r="A182" s="1" t="s">
        <v>961</v>
      </c>
      <c r="B182" s="2">
        <f t="shared" si="12"/>
        <v>39783</v>
      </c>
      <c r="C182" s="2">
        <f t="shared" si="13"/>
        <v>0.7395833333333334</v>
      </c>
      <c r="D182" s="10">
        <f t="shared" si="14"/>
        <v>3.1372833333333334</v>
      </c>
      <c r="E182" s="9">
        <f t="shared" si="15"/>
        <v>-23.890969444444444</v>
      </c>
      <c r="F182" s="8">
        <f t="shared" si="16"/>
        <v>1.003635</v>
      </c>
      <c r="G182" s="11">
        <f t="shared" si="17"/>
        <v>-4.15</v>
      </c>
    </row>
    <row r="183" spans="1:7" ht="15">
      <c r="A183" s="1" t="s">
        <v>962</v>
      </c>
      <c r="B183" s="2">
        <f t="shared" si="12"/>
        <v>39783</v>
      </c>
      <c r="C183" s="2">
        <f t="shared" si="13"/>
        <v>0.7402777777777777</v>
      </c>
      <c r="D183" s="10">
        <f t="shared" si="14"/>
        <v>3.153938888888889</v>
      </c>
      <c r="E183" s="9">
        <f t="shared" si="15"/>
        <v>-23.890830555555556</v>
      </c>
      <c r="F183" s="8">
        <f t="shared" si="16"/>
        <v>1.003631</v>
      </c>
      <c r="G183" s="11">
        <f t="shared" si="17"/>
        <v>-4.15</v>
      </c>
    </row>
    <row r="184" spans="1:7" ht="15">
      <c r="A184" s="1" t="s">
        <v>963</v>
      </c>
      <c r="B184" s="2">
        <f t="shared" si="12"/>
        <v>39783</v>
      </c>
      <c r="C184" s="2">
        <f t="shared" si="13"/>
        <v>0.7409722222222223</v>
      </c>
      <c r="D184" s="10">
        <f t="shared" si="14"/>
        <v>3.1705916666666667</v>
      </c>
      <c r="E184" s="9">
        <f t="shared" si="15"/>
        <v>-23.890691666666665</v>
      </c>
      <c r="F184" s="8">
        <f t="shared" si="16"/>
        <v>1.003626</v>
      </c>
      <c r="G184" s="11">
        <f t="shared" si="17"/>
        <v>-4.15</v>
      </c>
    </row>
    <row r="185" spans="1:7" ht="15">
      <c r="A185" s="1" t="s">
        <v>964</v>
      </c>
      <c r="B185" s="2">
        <f t="shared" si="12"/>
        <v>39783</v>
      </c>
      <c r="C185" s="2">
        <f t="shared" si="13"/>
        <v>0.7416666666666667</v>
      </c>
      <c r="D185" s="10">
        <f t="shared" si="14"/>
        <v>3.187247222222222</v>
      </c>
      <c r="E185" s="9">
        <f t="shared" si="15"/>
        <v>-23.890552777777778</v>
      </c>
      <c r="F185" s="8">
        <f t="shared" si="16"/>
        <v>1.003621</v>
      </c>
      <c r="G185" s="11">
        <f t="shared" si="17"/>
        <v>-4.15</v>
      </c>
    </row>
    <row r="186" spans="1:7" ht="15">
      <c r="A186" s="1" t="s">
        <v>965</v>
      </c>
      <c r="B186" s="2">
        <f t="shared" si="12"/>
        <v>39783</v>
      </c>
      <c r="C186" s="2">
        <f t="shared" si="13"/>
        <v>0.7423611111111111</v>
      </c>
      <c r="D186" s="10">
        <f t="shared" si="14"/>
        <v>3.2039</v>
      </c>
      <c r="E186" s="9">
        <f t="shared" si="15"/>
        <v>-23.89041388888889</v>
      </c>
      <c r="F186" s="8">
        <f t="shared" si="16"/>
        <v>1.003617</v>
      </c>
      <c r="G186" s="11">
        <f t="shared" si="17"/>
        <v>-4.15</v>
      </c>
    </row>
    <row r="187" spans="1:7" ht="15">
      <c r="A187" s="1" t="s">
        <v>966</v>
      </c>
      <c r="B187" s="2">
        <f t="shared" si="12"/>
        <v>39783</v>
      </c>
      <c r="C187" s="2">
        <f t="shared" si="13"/>
        <v>0.7430555555555555</v>
      </c>
      <c r="D187" s="10">
        <f t="shared" si="14"/>
        <v>3.220555555555556</v>
      </c>
      <c r="E187" s="9">
        <f t="shared" si="15"/>
        <v>-23.890275</v>
      </c>
      <c r="F187" s="8">
        <f t="shared" si="16"/>
        <v>1.003612</v>
      </c>
      <c r="G187" s="11">
        <f t="shared" si="17"/>
        <v>-4.15</v>
      </c>
    </row>
    <row r="188" spans="1:7" ht="15">
      <c r="A188" s="1" t="s">
        <v>967</v>
      </c>
      <c r="B188" s="2">
        <f t="shared" si="12"/>
        <v>39783</v>
      </c>
      <c r="C188" s="2">
        <f t="shared" si="13"/>
        <v>0.74375</v>
      </c>
      <c r="D188" s="10">
        <f t="shared" si="14"/>
        <v>3.2372083333333332</v>
      </c>
      <c r="E188" s="9">
        <f t="shared" si="15"/>
        <v>-23.89013611111111</v>
      </c>
      <c r="F188" s="8">
        <f t="shared" si="16"/>
        <v>1.003607</v>
      </c>
      <c r="G188" s="11">
        <f t="shared" si="17"/>
        <v>-4.15</v>
      </c>
    </row>
    <row r="189" spans="1:7" ht="15">
      <c r="A189" s="1" t="s">
        <v>968</v>
      </c>
      <c r="B189" s="2">
        <f t="shared" si="12"/>
        <v>39783</v>
      </c>
      <c r="C189" s="2">
        <f t="shared" si="13"/>
        <v>0.7444444444444445</v>
      </c>
      <c r="D189" s="10">
        <f t="shared" si="14"/>
        <v>3.253861111111111</v>
      </c>
      <c r="E189" s="9">
        <f t="shared" si="15"/>
        <v>-23.88999722222222</v>
      </c>
      <c r="F189" s="8">
        <f t="shared" si="16"/>
        <v>1.003603</v>
      </c>
      <c r="G189" s="11">
        <f t="shared" si="17"/>
        <v>-4.15</v>
      </c>
    </row>
    <row r="190" spans="1:7" ht="15">
      <c r="A190" s="1" t="s">
        <v>969</v>
      </c>
      <c r="B190" s="2">
        <f t="shared" si="12"/>
        <v>39783</v>
      </c>
      <c r="C190" s="2">
        <f t="shared" si="13"/>
        <v>0.7451388888888889</v>
      </c>
      <c r="D190" s="10">
        <f t="shared" si="14"/>
        <v>3.2705166666666665</v>
      </c>
      <c r="E190" s="9">
        <f t="shared" si="15"/>
        <v>-23.889858333333333</v>
      </c>
      <c r="F190" s="8">
        <f t="shared" si="16"/>
        <v>1.003598</v>
      </c>
      <c r="G190" s="11">
        <f t="shared" si="17"/>
        <v>-4.15</v>
      </c>
    </row>
    <row r="191" spans="1:7" ht="15">
      <c r="A191" s="1" t="s">
        <v>970</v>
      </c>
      <c r="B191" s="2">
        <f t="shared" si="12"/>
        <v>39783</v>
      </c>
      <c r="C191" s="2">
        <f t="shared" si="13"/>
        <v>0.7458333333333332</v>
      </c>
      <c r="D191" s="10">
        <f t="shared" si="14"/>
        <v>3.2871694444444444</v>
      </c>
      <c r="E191" s="9">
        <f t="shared" si="15"/>
        <v>-23.889719444444445</v>
      </c>
      <c r="F191" s="8">
        <f t="shared" si="16"/>
        <v>1.003593</v>
      </c>
      <c r="G191" s="11">
        <f t="shared" si="17"/>
        <v>-4.15</v>
      </c>
    </row>
    <row r="192" spans="1:7" ht="15">
      <c r="A192" s="1" t="s">
        <v>971</v>
      </c>
      <c r="B192" s="2">
        <f t="shared" si="12"/>
        <v>39783</v>
      </c>
      <c r="C192" s="2">
        <f t="shared" si="13"/>
        <v>0.7465277777777778</v>
      </c>
      <c r="D192" s="10">
        <f t="shared" si="14"/>
        <v>3.303825</v>
      </c>
      <c r="E192" s="9">
        <f t="shared" si="15"/>
        <v>-23.889580555555554</v>
      </c>
      <c r="F192" s="8">
        <f t="shared" si="16"/>
        <v>1.003588</v>
      </c>
      <c r="G192" s="11">
        <f t="shared" si="17"/>
        <v>-4.15</v>
      </c>
    </row>
    <row r="193" spans="1:7" ht="15">
      <c r="A193" s="1" t="s">
        <v>972</v>
      </c>
      <c r="B193" s="2">
        <f t="shared" si="12"/>
        <v>39783</v>
      </c>
      <c r="C193" s="2">
        <f t="shared" si="13"/>
        <v>0.7472222222222222</v>
      </c>
      <c r="D193" s="10">
        <f t="shared" si="14"/>
        <v>3.3204777777777776</v>
      </c>
      <c r="E193" s="9">
        <f t="shared" si="15"/>
        <v>-23.889441666666666</v>
      </c>
      <c r="F193" s="8">
        <f t="shared" si="16"/>
        <v>1.003584</v>
      </c>
      <c r="G193" s="11">
        <f t="shared" si="17"/>
        <v>-4.15</v>
      </c>
    </row>
    <row r="194" spans="1:7" ht="15">
      <c r="A194" s="1" t="s">
        <v>973</v>
      </c>
      <c r="B194" s="2">
        <f t="shared" si="12"/>
        <v>39783</v>
      </c>
      <c r="C194" s="2">
        <f t="shared" si="13"/>
        <v>0.7479166666666667</v>
      </c>
      <c r="D194" s="10">
        <f t="shared" si="14"/>
        <v>3.3371333333333335</v>
      </c>
      <c r="E194" s="9">
        <f t="shared" si="15"/>
        <v>-23.88930277777778</v>
      </c>
      <c r="F194" s="8">
        <f t="shared" si="16"/>
        <v>1.003579</v>
      </c>
      <c r="G194" s="11">
        <f t="shared" si="17"/>
        <v>-4.15</v>
      </c>
    </row>
    <row r="195" spans="1:7" ht="15">
      <c r="A195" s="1" t="s">
        <v>974</v>
      </c>
      <c r="B195" s="2">
        <f t="shared" si="12"/>
        <v>39783</v>
      </c>
      <c r="C195" s="2">
        <f t="shared" si="13"/>
        <v>0.748611111111111</v>
      </c>
      <c r="D195" s="10">
        <f t="shared" si="14"/>
        <v>3.3537861111111114</v>
      </c>
      <c r="E195" s="9">
        <f t="shared" si="15"/>
        <v>-23.889163888888888</v>
      </c>
      <c r="F195" s="8">
        <f t="shared" si="16"/>
        <v>1.003574</v>
      </c>
      <c r="G195" s="11">
        <f t="shared" si="17"/>
        <v>-4.15</v>
      </c>
    </row>
    <row r="196" spans="1:7" ht="15">
      <c r="A196" s="1" t="s">
        <v>975</v>
      </c>
      <c r="B196" s="2">
        <f t="shared" si="12"/>
        <v>39783</v>
      </c>
      <c r="C196" s="2">
        <f t="shared" si="13"/>
        <v>0.7493055555555556</v>
      </c>
      <c r="D196" s="10">
        <f t="shared" si="14"/>
        <v>3.3704388888888888</v>
      </c>
      <c r="E196" s="9">
        <f t="shared" si="15"/>
        <v>-23.889025</v>
      </c>
      <c r="F196" s="8">
        <f t="shared" si="16"/>
        <v>1.00357</v>
      </c>
      <c r="G196" s="11">
        <f t="shared" si="17"/>
        <v>-4.15</v>
      </c>
    </row>
    <row r="197" spans="1:7" ht="15">
      <c r="A197" s="1" t="s">
        <v>976</v>
      </c>
      <c r="B197" s="2">
        <f t="shared" si="12"/>
        <v>39783</v>
      </c>
      <c r="C197" s="2">
        <f t="shared" si="13"/>
        <v>0.75</v>
      </c>
      <c r="D197" s="10">
        <f t="shared" si="14"/>
        <v>3.3870944444444446</v>
      </c>
      <c r="E197" s="9">
        <f t="shared" si="15"/>
        <v>-23.88888611111111</v>
      </c>
      <c r="F197" s="8">
        <f t="shared" si="16"/>
        <v>1.003565</v>
      </c>
      <c r="G197" s="11">
        <f t="shared" si="17"/>
        <v>-4.15</v>
      </c>
    </row>
    <row r="198" spans="1:7" ht="15">
      <c r="A198" s="1" t="s">
        <v>977</v>
      </c>
      <c r="B198" s="2">
        <f t="shared" si="12"/>
        <v>39783</v>
      </c>
      <c r="C198" s="2">
        <f t="shared" si="13"/>
        <v>0.7506944444444444</v>
      </c>
      <c r="D198" s="10">
        <f t="shared" si="14"/>
        <v>3.403747222222222</v>
      </c>
      <c r="E198" s="9">
        <f t="shared" si="15"/>
        <v>-23.88874722222222</v>
      </c>
      <c r="F198" s="8">
        <f t="shared" si="16"/>
        <v>1.00356</v>
      </c>
      <c r="G198" s="11">
        <f t="shared" si="17"/>
        <v>-4.15</v>
      </c>
    </row>
    <row r="199" spans="1:7" ht="15">
      <c r="A199" s="1" t="s">
        <v>258</v>
      </c>
      <c r="B199" s="2">
        <f t="shared" si="12"/>
        <v>39783</v>
      </c>
      <c r="C199" s="2">
        <f t="shared" si="13"/>
        <v>0.751388888888889</v>
      </c>
      <c r="D199" s="10">
        <f t="shared" si="14"/>
        <v>3.4204027777777775</v>
      </c>
      <c r="E199" s="9">
        <f t="shared" si="15"/>
        <v>-23.888608333333334</v>
      </c>
      <c r="F199" s="8">
        <f t="shared" si="16"/>
        <v>1.003556</v>
      </c>
      <c r="G199" s="11">
        <f t="shared" si="17"/>
        <v>-4.15</v>
      </c>
    </row>
    <row r="200" spans="1:7" ht="15">
      <c r="A200" s="1" t="s">
        <v>259</v>
      </c>
      <c r="B200" s="2">
        <f t="shared" si="12"/>
        <v>39783</v>
      </c>
      <c r="C200" s="2">
        <f t="shared" si="13"/>
        <v>0.7520833333333333</v>
      </c>
      <c r="D200" s="10">
        <f t="shared" si="14"/>
        <v>3.4370555555555558</v>
      </c>
      <c r="E200" s="9">
        <f t="shared" si="15"/>
        <v>-23.888469444444443</v>
      </c>
      <c r="F200" s="8">
        <f t="shared" si="16"/>
        <v>1.003551</v>
      </c>
      <c r="G200" s="11">
        <f t="shared" si="17"/>
        <v>-4.15</v>
      </c>
    </row>
    <row r="201" spans="1:7" ht="15">
      <c r="A201" s="1" t="s">
        <v>260</v>
      </c>
      <c r="B201" s="2">
        <f t="shared" si="12"/>
        <v>39783</v>
      </c>
      <c r="C201" s="2">
        <f t="shared" si="13"/>
        <v>0.7527777777777778</v>
      </c>
      <c r="D201" s="10">
        <f t="shared" si="14"/>
        <v>3.453711111111111</v>
      </c>
      <c r="E201" s="9">
        <f t="shared" si="15"/>
        <v>-23.888330555555555</v>
      </c>
      <c r="F201" s="8">
        <f t="shared" si="16"/>
        <v>1.003546</v>
      </c>
      <c r="G201" s="11">
        <f t="shared" si="17"/>
        <v>-4.15</v>
      </c>
    </row>
    <row r="202" spans="1:7" ht="15">
      <c r="A202" s="1" t="s">
        <v>261</v>
      </c>
      <c r="B202" s="2">
        <f t="shared" si="12"/>
        <v>39783</v>
      </c>
      <c r="C202" s="2">
        <f t="shared" si="13"/>
        <v>0.7534722222222222</v>
      </c>
      <c r="D202" s="10">
        <f t="shared" si="14"/>
        <v>3.470363888888889</v>
      </c>
      <c r="E202" s="9">
        <f t="shared" si="15"/>
        <v>-23.888191666666668</v>
      </c>
      <c r="F202" s="8">
        <f t="shared" si="16"/>
        <v>1.003542</v>
      </c>
      <c r="G202" s="11">
        <f t="shared" si="17"/>
        <v>-4.15</v>
      </c>
    </row>
    <row r="203" spans="1:7" ht="15">
      <c r="A203" s="1" t="s">
        <v>262</v>
      </c>
      <c r="B203" s="2">
        <f t="shared" si="12"/>
        <v>39783</v>
      </c>
      <c r="C203" s="2">
        <f t="shared" si="13"/>
        <v>0.7541666666666668</v>
      </c>
      <c r="D203" s="10">
        <f t="shared" si="14"/>
        <v>3.4870194444444444</v>
      </c>
      <c r="E203" s="9">
        <f t="shared" si="15"/>
        <v>-23.888052777777776</v>
      </c>
      <c r="F203" s="8">
        <f t="shared" si="16"/>
        <v>1.003537</v>
      </c>
      <c r="G203" s="11">
        <f t="shared" si="17"/>
        <v>-4.15</v>
      </c>
    </row>
    <row r="204" spans="1:7" ht="15">
      <c r="A204" s="1" t="s">
        <v>263</v>
      </c>
      <c r="B204" s="2">
        <f t="shared" si="12"/>
        <v>39783</v>
      </c>
      <c r="C204" s="2">
        <f t="shared" si="13"/>
        <v>0.7548611111111111</v>
      </c>
      <c r="D204" s="10">
        <f t="shared" si="14"/>
        <v>3.5036722222222223</v>
      </c>
      <c r="E204" s="9">
        <f t="shared" si="15"/>
        <v>-23.887911111111112</v>
      </c>
      <c r="F204" s="8">
        <f t="shared" si="16"/>
        <v>1.003532</v>
      </c>
      <c r="G204" s="11">
        <f t="shared" si="17"/>
        <v>-4.15</v>
      </c>
    </row>
    <row r="205" spans="1:7" ht="15">
      <c r="A205" s="1" t="s">
        <v>264</v>
      </c>
      <c r="B205" s="2">
        <f t="shared" si="12"/>
        <v>39783</v>
      </c>
      <c r="C205" s="2">
        <f t="shared" si="13"/>
        <v>0.7555555555555555</v>
      </c>
      <c r="D205" s="10">
        <f t="shared" si="14"/>
        <v>3.520325</v>
      </c>
      <c r="E205" s="9">
        <f t="shared" si="15"/>
        <v>-23.88777222222222</v>
      </c>
      <c r="F205" s="8">
        <f t="shared" si="16"/>
        <v>1.003527</v>
      </c>
      <c r="G205" s="11">
        <f t="shared" si="17"/>
        <v>-4.15</v>
      </c>
    </row>
    <row r="206" spans="1:7" ht="15">
      <c r="A206" s="1" t="s">
        <v>265</v>
      </c>
      <c r="B206" s="2">
        <f t="shared" si="12"/>
        <v>39783</v>
      </c>
      <c r="C206" s="2">
        <f t="shared" si="13"/>
        <v>0.75625</v>
      </c>
      <c r="D206" s="10">
        <f t="shared" si="14"/>
        <v>3.5369805555555556</v>
      </c>
      <c r="E206" s="9">
        <f t="shared" si="15"/>
        <v>-23.887633333333333</v>
      </c>
      <c r="F206" s="8">
        <f t="shared" si="16"/>
        <v>1.003523</v>
      </c>
      <c r="G206" s="11">
        <f t="shared" si="17"/>
        <v>-4.15</v>
      </c>
    </row>
    <row r="207" spans="1:7" ht="15">
      <c r="A207" s="1" t="s">
        <v>266</v>
      </c>
      <c r="B207" s="2">
        <f t="shared" si="12"/>
        <v>39783</v>
      </c>
      <c r="C207" s="2">
        <f t="shared" si="13"/>
        <v>0.7569444444444445</v>
      </c>
      <c r="D207" s="10">
        <f t="shared" si="14"/>
        <v>3.553633333333333</v>
      </c>
      <c r="E207" s="9">
        <f t="shared" si="15"/>
        <v>-23.887494444444442</v>
      </c>
      <c r="F207" s="8">
        <f t="shared" si="16"/>
        <v>1.003518</v>
      </c>
      <c r="G207" s="11">
        <f t="shared" si="17"/>
        <v>-4.15</v>
      </c>
    </row>
    <row r="208" spans="1:7" ht="15">
      <c r="A208" s="1" t="s">
        <v>267</v>
      </c>
      <c r="B208" s="2">
        <f t="shared" si="12"/>
        <v>39783</v>
      </c>
      <c r="C208" s="2">
        <f t="shared" si="13"/>
        <v>0.7576388888888889</v>
      </c>
      <c r="D208" s="10">
        <f t="shared" si="14"/>
        <v>3.570288888888889</v>
      </c>
      <c r="E208" s="9">
        <f t="shared" si="15"/>
        <v>-23.887355555555555</v>
      </c>
      <c r="F208" s="8">
        <f t="shared" si="16"/>
        <v>1.003513</v>
      </c>
      <c r="G208" s="11">
        <f t="shared" si="17"/>
        <v>-4.15</v>
      </c>
    </row>
    <row r="209" spans="1:7" ht="15">
      <c r="A209" s="1" t="s">
        <v>268</v>
      </c>
      <c r="B209" s="2">
        <f t="shared" si="12"/>
        <v>39783</v>
      </c>
      <c r="C209" s="2">
        <f t="shared" si="13"/>
        <v>0.7583333333333333</v>
      </c>
      <c r="D209" s="10">
        <f t="shared" si="14"/>
        <v>3.5869416666666667</v>
      </c>
      <c r="E209" s="9">
        <f t="shared" si="15"/>
        <v>-23.887216666666667</v>
      </c>
      <c r="F209" s="8">
        <f t="shared" si="16"/>
        <v>1.003509</v>
      </c>
      <c r="G209" s="11">
        <f t="shared" si="17"/>
        <v>-4.15</v>
      </c>
    </row>
    <row r="210" spans="1:7" ht="15">
      <c r="A210" s="1" t="s">
        <v>269</v>
      </c>
      <c r="B210" s="2">
        <f aca="true" t="shared" si="18" ref="B210:B273">DATE(FIXED(MID(A210,9,4)),FIXED(MID(A210,4,3)),FIXED(MID(A210,1,3)))</f>
        <v>39783</v>
      </c>
      <c r="C210" s="2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VALUE(MID(A210,27,2))+VALUE(MID(A210,30,2))/60+VALUE(MID(A210,33,5))/3600</f>
        <v>3.603597222222222</v>
      </c>
      <c r="E210" s="9">
        <f aca="true" t="shared" si="21" ref="E210:E273">(VALUE(MID(A210,40,3))+VALUE(MID(A210,43,2))/60+VALUE(MID(A210,46,7))/3600)*(IF(MID(A210,39,1)="-",-1,1))</f>
        <v>-23.887077777777776</v>
      </c>
      <c r="F210" s="8">
        <f aca="true" t="shared" si="22" ref="F210:F273">VALUE(MID(A210,53,9))</f>
        <v>1.003504</v>
      </c>
      <c r="G210" s="11">
        <f aca="true" t="shared" si="23" ref="G210:G273">VALUE(MID(A210,65,5))</f>
        <v>-4.15</v>
      </c>
    </row>
    <row r="211" spans="1:7" ht="15">
      <c r="A211" s="1" t="s">
        <v>270</v>
      </c>
      <c r="B211" s="2">
        <f t="shared" si="18"/>
        <v>39783</v>
      </c>
      <c r="C211" s="2">
        <f t="shared" si="19"/>
        <v>0.7597222222222223</v>
      </c>
      <c r="D211" s="10">
        <f t="shared" si="20"/>
        <v>3.62025</v>
      </c>
      <c r="E211" s="9">
        <f t="shared" si="21"/>
        <v>-23.88693888888889</v>
      </c>
      <c r="F211" s="8">
        <f t="shared" si="22"/>
        <v>1.003499</v>
      </c>
      <c r="G211" s="11">
        <f t="shared" si="23"/>
        <v>-4.15</v>
      </c>
    </row>
    <row r="212" spans="1:7" ht="15">
      <c r="A212" s="1" t="s">
        <v>271</v>
      </c>
      <c r="B212" s="2">
        <f t="shared" si="18"/>
        <v>39783</v>
      </c>
      <c r="C212" s="2">
        <f t="shared" si="19"/>
        <v>0.7604166666666666</v>
      </c>
      <c r="D212" s="10">
        <f t="shared" si="20"/>
        <v>3.636902777777778</v>
      </c>
      <c r="E212" s="9">
        <f t="shared" si="21"/>
        <v>-23.8868</v>
      </c>
      <c r="F212" s="8">
        <f t="shared" si="22"/>
        <v>1.003495</v>
      </c>
      <c r="G212" s="11">
        <f t="shared" si="23"/>
        <v>-4.15</v>
      </c>
    </row>
    <row r="213" spans="1:7" ht="15">
      <c r="A213" s="1" t="s">
        <v>272</v>
      </c>
      <c r="B213" s="2">
        <f t="shared" si="18"/>
        <v>39783</v>
      </c>
      <c r="C213" s="2">
        <f t="shared" si="19"/>
        <v>0.7611111111111111</v>
      </c>
      <c r="D213" s="10">
        <f t="shared" si="20"/>
        <v>3.6535583333333332</v>
      </c>
      <c r="E213" s="9">
        <f t="shared" si="21"/>
        <v>-23.88666111111111</v>
      </c>
      <c r="F213" s="8">
        <f t="shared" si="22"/>
        <v>1.00349</v>
      </c>
      <c r="G213" s="11">
        <f t="shared" si="23"/>
        <v>-4.15</v>
      </c>
    </row>
    <row r="214" spans="1:7" ht="15">
      <c r="A214" s="1" t="s">
        <v>273</v>
      </c>
      <c r="B214" s="2">
        <f t="shared" si="18"/>
        <v>39783</v>
      </c>
      <c r="C214" s="2">
        <f t="shared" si="19"/>
        <v>0.7618055555555556</v>
      </c>
      <c r="D214" s="10">
        <f t="shared" si="20"/>
        <v>3.670211111111111</v>
      </c>
      <c r="E214" s="9">
        <f t="shared" si="21"/>
        <v>-23.886519444444446</v>
      </c>
      <c r="F214" s="8">
        <f t="shared" si="22"/>
        <v>1.003485</v>
      </c>
      <c r="G214" s="11">
        <f t="shared" si="23"/>
        <v>-4.15</v>
      </c>
    </row>
    <row r="215" spans="1:7" ht="15">
      <c r="A215" s="1" t="s">
        <v>274</v>
      </c>
      <c r="B215" s="2">
        <f t="shared" si="18"/>
        <v>39783</v>
      </c>
      <c r="C215" s="2">
        <f t="shared" si="19"/>
        <v>0.7625000000000001</v>
      </c>
      <c r="D215" s="10">
        <f t="shared" si="20"/>
        <v>3.686866666666667</v>
      </c>
      <c r="E215" s="9">
        <f t="shared" si="21"/>
        <v>-23.886380555555554</v>
      </c>
      <c r="F215" s="8">
        <f t="shared" si="22"/>
        <v>1.003481</v>
      </c>
      <c r="G215" s="11">
        <f t="shared" si="23"/>
        <v>-4.15</v>
      </c>
    </row>
    <row r="216" spans="1:7" ht="15">
      <c r="A216" s="1" t="s">
        <v>275</v>
      </c>
      <c r="B216" s="2">
        <f t="shared" si="18"/>
        <v>39783</v>
      </c>
      <c r="C216" s="2">
        <f t="shared" si="19"/>
        <v>0.7631944444444444</v>
      </c>
      <c r="D216" s="10">
        <f t="shared" si="20"/>
        <v>3.703519444444445</v>
      </c>
      <c r="E216" s="9">
        <f t="shared" si="21"/>
        <v>-23.886241666666667</v>
      </c>
      <c r="F216" s="8">
        <f t="shared" si="22"/>
        <v>1.003476</v>
      </c>
      <c r="G216" s="11">
        <f t="shared" si="23"/>
        <v>-4.15</v>
      </c>
    </row>
    <row r="217" spans="1:7" ht="15">
      <c r="A217" s="1" t="s">
        <v>276</v>
      </c>
      <c r="B217" s="2">
        <f t="shared" si="18"/>
        <v>39783</v>
      </c>
      <c r="C217" s="2">
        <f t="shared" si="19"/>
        <v>0.7638888888888888</v>
      </c>
      <c r="D217" s="10">
        <f t="shared" si="20"/>
        <v>3.7201750000000002</v>
      </c>
      <c r="E217" s="9">
        <f t="shared" si="21"/>
        <v>-23.886102777777776</v>
      </c>
      <c r="F217" s="8">
        <f t="shared" si="22"/>
        <v>1.003471</v>
      </c>
      <c r="G217" s="11">
        <f t="shared" si="23"/>
        <v>-4.15</v>
      </c>
    </row>
    <row r="218" spans="1:7" ht="15">
      <c r="A218" s="1" t="s">
        <v>277</v>
      </c>
      <c r="B218" s="2">
        <f t="shared" si="18"/>
        <v>39783</v>
      </c>
      <c r="C218" s="2">
        <f t="shared" si="19"/>
        <v>0.7645833333333334</v>
      </c>
      <c r="D218" s="10">
        <f t="shared" si="20"/>
        <v>3.7368277777777776</v>
      </c>
      <c r="E218" s="9">
        <f t="shared" si="21"/>
        <v>-23.885963888888888</v>
      </c>
      <c r="F218" s="8">
        <f t="shared" si="22"/>
        <v>1.003466</v>
      </c>
      <c r="G218" s="11">
        <f t="shared" si="23"/>
        <v>-4.15</v>
      </c>
    </row>
    <row r="219" spans="1:7" ht="15">
      <c r="A219" s="1" t="s">
        <v>278</v>
      </c>
      <c r="B219" s="2">
        <f t="shared" si="18"/>
        <v>39783</v>
      </c>
      <c r="C219" s="2">
        <f t="shared" si="19"/>
        <v>0.7652777777777778</v>
      </c>
      <c r="D219" s="10">
        <f t="shared" si="20"/>
        <v>3.7534805555555555</v>
      </c>
      <c r="E219" s="9">
        <f t="shared" si="21"/>
        <v>-23.885825</v>
      </c>
      <c r="F219" s="8">
        <f t="shared" si="22"/>
        <v>1.003462</v>
      </c>
      <c r="G219" s="11">
        <f t="shared" si="23"/>
        <v>-4.15</v>
      </c>
    </row>
    <row r="220" spans="1:7" ht="15">
      <c r="A220" s="1" t="s">
        <v>279</v>
      </c>
      <c r="B220" s="2">
        <f t="shared" si="18"/>
        <v>39783</v>
      </c>
      <c r="C220" s="2">
        <f t="shared" si="19"/>
        <v>0.7659722222222222</v>
      </c>
      <c r="D220" s="10">
        <f t="shared" si="20"/>
        <v>3.770136111111111</v>
      </c>
      <c r="E220" s="9">
        <f t="shared" si="21"/>
        <v>-23.88568611111111</v>
      </c>
      <c r="F220" s="8">
        <f t="shared" si="22"/>
        <v>1.003457</v>
      </c>
      <c r="G220" s="11">
        <f t="shared" si="23"/>
        <v>-4.15</v>
      </c>
    </row>
    <row r="221" spans="1:7" ht="15">
      <c r="A221" s="1" t="s">
        <v>280</v>
      </c>
      <c r="B221" s="2">
        <f t="shared" si="18"/>
        <v>39783</v>
      </c>
      <c r="C221" s="2">
        <f t="shared" si="19"/>
        <v>0.7666666666666666</v>
      </c>
      <c r="D221" s="10">
        <f t="shared" si="20"/>
        <v>3.7867888888888888</v>
      </c>
      <c r="E221" s="9">
        <f t="shared" si="21"/>
        <v>-23.885547222222222</v>
      </c>
      <c r="F221" s="8">
        <f t="shared" si="22"/>
        <v>1.003452</v>
      </c>
      <c r="G221" s="11">
        <f t="shared" si="23"/>
        <v>-4.15</v>
      </c>
    </row>
    <row r="222" spans="1:7" ht="15">
      <c r="A222" s="1" t="s">
        <v>281</v>
      </c>
      <c r="B222" s="2">
        <f t="shared" si="18"/>
        <v>39783</v>
      </c>
      <c r="C222" s="2">
        <f t="shared" si="19"/>
        <v>0.7673611111111112</v>
      </c>
      <c r="D222" s="10">
        <f t="shared" si="20"/>
        <v>3.803444444444444</v>
      </c>
      <c r="E222" s="9">
        <f t="shared" si="21"/>
        <v>-23.885405555555554</v>
      </c>
      <c r="F222" s="8">
        <f t="shared" si="22"/>
        <v>1.003448</v>
      </c>
      <c r="G222" s="11">
        <f t="shared" si="23"/>
        <v>-4.15</v>
      </c>
    </row>
    <row r="223" spans="1:7" ht="15">
      <c r="A223" s="1" t="s">
        <v>282</v>
      </c>
      <c r="B223" s="2">
        <f t="shared" si="18"/>
        <v>39783</v>
      </c>
      <c r="C223" s="2">
        <f t="shared" si="19"/>
        <v>0.7680555555555556</v>
      </c>
      <c r="D223" s="10">
        <f t="shared" si="20"/>
        <v>3.820097222222222</v>
      </c>
      <c r="E223" s="9">
        <f t="shared" si="21"/>
        <v>-23.885266666666666</v>
      </c>
      <c r="F223" s="8">
        <f t="shared" si="22"/>
        <v>1.003443</v>
      </c>
      <c r="G223" s="11">
        <f t="shared" si="23"/>
        <v>-4.15</v>
      </c>
    </row>
    <row r="224" spans="1:7" ht="15">
      <c r="A224" s="1" t="s">
        <v>283</v>
      </c>
      <c r="B224" s="2">
        <f t="shared" si="18"/>
        <v>39783</v>
      </c>
      <c r="C224" s="2">
        <f t="shared" si="19"/>
        <v>0.7687499999999999</v>
      </c>
      <c r="D224" s="10">
        <f t="shared" si="20"/>
        <v>3.8367500000000003</v>
      </c>
      <c r="E224" s="9">
        <f t="shared" si="21"/>
        <v>-23.88512777777778</v>
      </c>
      <c r="F224" s="8">
        <f t="shared" si="22"/>
        <v>1.003438</v>
      </c>
      <c r="G224" s="11">
        <f t="shared" si="23"/>
        <v>-4.15</v>
      </c>
    </row>
    <row r="225" spans="1:7" ht="15">
      <c r="A225" s="1" t="s">
        <v>284</v>
      </c>
      <c r="B225" s="2">
        <f t="shared" si="18"/>
        <v>39783</v>
      </c>
      <c r="C225" s="2">
        <f t="shared" si="19"/>
        <v>0.7694444444444444</v>
      </c>
      <c r="D225" s="10">
        <f t="shared" si="20"/>
        <v>3.8534055555555558</v>
      </c>
      <c r="E225" s="9">
        <f t="shared" si="21"/>
        <v>-23.884988888888888</v>
      </c>
      <c r="F225" s="8">
        <f t="shared" si="22"/>
        <v>1.003434</v>
      </c>
      <c r="G225" s="11">
        <f t="shared" si="23"/>
        <v>-4.15</v>
      </c>
    </row>
    <row r="226" spans="1:7" ht="15">
      <c r="A226" s="1" t="s">
        <v>285</v>
      </c>
      <c r="B226" s="2">
        <f t="shared" si="18"/>
        <v>39783</v>
      </c>
      <c r="C226" s="2">
        <f t="shared" si="19"/>
        <v>0.7701388888888889</v>
      </c>
      <c r="D226" s="10">
        <f t="shared" si="20"/>
        <v>3.870058333333333</v>
      </c>
      <c r="E226" s="9">
        <f t="shared" si="21"/>
        <v>-23.88485</v>
      </c>
      <c r="F226" s="8">
        <f t="shared" si="22"/>
        <v>1.003429</v>
      </c>
      <c r="G226" s="11">
        <f t="shared" si="23"/>
        <v>-4.15</v>
      </c>
    </row>
    <row r="227" spans="1:7" ht="15">
      <c r="A227" s="1" t="s">
        <v>286</v>
      </c>
      <c r="B227" s="2">
        <f t="shared" si="18"/>
        <v>39783</v>
      </c>
      <c r="C227" s="2">
        <f t="shared" si="19"/>
        <v>0.7708333333333334</v>
      </c>
      <c r="D227" s="10">
        <f t="shared" si="20"/>
        <v>3.886713888888889</v>
      </c>
      <c r="E227" s="9">
        <f t="shared" si="21"/>
        <v>-23.884708333333332</v>
      </c>
      <c r="F227" s="8">
        <f t="shared" si="22"/>
        <v>1.003424</v>
      </c>
      <c r="G227" s="11">
        <f t="shared" si="23"/>
        <v>-4.15</v>
      </c>
    </row>
    <row r="228" spans="1:7" ht="15">
      <c r="A228" s="1" t="s">
        <v>287</v>
      </c>
      <c r="B228" s="2">
        <f t="shared" si="18"/>
        <v>39783</v>
      </c>
      <c r="C228" s="2">
        <f t="shared" si="19"/>
        <v>0.7715277777777777</v>
      </c>
      <c r="D228" s="10">
        <f t="shared" si="20"/>
        <v>3.9033666666666664</v>
      </c>
      <c r="E228" s="9">
        <f t="shared" si="21"/>
        <v>-23.884569444444445</v>
      </c>
      <c r="F228" s="8">
        <f t="shared" si="22"/>
        <v>1.00342</v>
      </c>
      <c r="G228" s="11">
        <f t="shared" si="23"/>
        <v>-4.15</v>
      </c>
    </row>
    <row r="229" spans="1:7" ht="15">
      <c r="A229" s="1" t="s">
        <v>288</v>
      </c>
      <c r="B229" s="2">
        <f t="shared" si="18"/>
        <v>39783</v>
      </c>
      <c r="C229" s="2">
        <f t="shared" si="19"/>
        <v>0.7722222222222223</v>
      </c>
      <c r="D229" s="10">
        <f t="shared" si="20"/>
        <v>3.920022222222222</v>
      </c>
      <c r="E229" s="9">
        <f t="shared" si="21"/>
        <v>-23.884430555555554</v>
      </c>
      <c r="F229" s="8">
        <f t="shared" si="22"/>
        <v>1.003415</v>
      </c>
      <c r="G229" s="11">
        <f t="shared" si="23"/>
        <v>-4.15</v>
      </c>
    </row>
    <row r="230" spans="1:7" ht="15">
      <c r="A230" s="1" t="s">
        <v>289</v>
      </c>
      <c r="B230" s="2">
        <f t="shared" si="18"/>
        <v>39783</v>
      </c>
      <c r="C230" s="2">
        <f t="shared" si="19"/>
        <v>0.7729166666666667</v>
      </c>
      <c r="D230" s="10">
        <f t="shared" si="20"/>
        <v>3.936675</v>
      </c>
      <c r="E230" s="9">
        <f t="shared" si="21"/>
        <v>-23.884291666666666</v>
      </c>
      <c r="F230" s="8">
        <f t="shared" si="22"/>
        <v>1.00341</v>
      </c>
      <c r="G230" s="11">
        <f t="shared" si="23"/>
        <v>-4.15</v>
      </c>
    </row>
    <row r="231" spans="1:7" ht="15">
      <c r="A231" s="1" t="s">
        <v>290</v>
      </c>
      <c r="B231" s="2">
        <f t="shared" si="18"/>
        <v>39783</v>
      </c>
      <c r="C231" s="2">
        <f t="shared" si="19"/>
        <v>0.7736111111111111</v>
      </c>
      <c r="D231" s="10">
        <f t="shared" si="20"/>
        <v>3.953327777777778</v>
      </c>
      <c r="E231" s="9">
        <f t="shared" si="21"/>
        <v>-23.88415277777778</v>
      </c>
      <c r="F231" s="8">
        <f t="shared" si="22"/>
        <v>1.003406</v>
      </c>
      <c r="G231" s="11">
        <f t="shared" si="23"/>
        <v>-4.15</v>
      </c>
    </row>
    <row r="232" spans="1:7" ht="15">
      <c r="A232" s="1" t="s">
        <v>291</v>
      </c>
      <c r="B232" s="2">
        <f t="shared" si="18"/>
        <v>39783</v>
      </c>
      <c r="C232" s="2">
        <f t="shared" si="19"/>
        <v>0.7743055555555555</v>
      </c>
      <c r="D232" s="10">
        <f t="shared" si="20"/>
        <v>3.9699833333333334</v>
      </c>
      <c r="E232" s="9">
        <f t="shared" si="21"/>
        <v>-23.884013888888887</v>
      </c>
      <c r="F232" s="8">
        <f t="shared" si="22"/>
        <v>1.003401</v>
      </c>
      <c r="G232" s="11">
        <f t="shared" si="23"/>
        <v>-4.15</v>
      </c>
    </row>
    <row r="233" spans="1:7" ht="15">
      <c r="A233" s="1" t="s">
        <v>292</v>
      </c>
      <c r="B233" s="2">
        <f t="shared" si="18"/>
        <v>39783</v>
      </c>
      <c r="C233" s="2">
        <f t="shared" si="19"/>
        <v>0.775</v>
      </c>
      <c r="D233" s="10">
        <f t="shared" si="20"/>
        <v>3.9866361111111113</v>
      </c>
      <c r="E233" s="9">
        <f t="shared" si="21"/>
        <v>-23.883872222222223</v>
      </c>
      <c r="F233" s="8">
        <f t="shared" si="22"/>
        <v>1.003396</v>
      </c>
      <c r="G233" s="11">
        <f t="shared" si="23"/>
        <v>-4.15</v>
      </c>
    </row>
    <row r="234" spans="1:7" ht="15">
      <c r="A234" s="1" t="s">
        <v>293</v>
      </c>
      <c r="B234" s="2">
        <f t="shared" si="18"/>
        <v>39783</v>
      </c>
      <c r="C234" s="2">
        <f t="shared" si="19"/>
        <v>0.7756944444444445</v>
      </c>
      <c r="D234" s="10">
        <f t="shared" si="20"/>
        <v>4.003291666666667</v>
      </c>
      <c r="E234" s="9">
        <f t="shared" si="21"/>
        <v>-23.883733333333332</v>
      </c>
      <c r="F234" s="8">
        <f t="shared" si="22"/>
        <v>1.003391</v>
      </c>
      <c r="G234" s="11">
        <f t="shared" si="23"/>
        <v>-4.15</v>
      </c>
    </row>
    <row r="235" spans="1:7" ht="15">
      <c r="A235" s="1" t="s">
        <v>294</v>
      </c>
      <c r="B235" s="2">
        <f t="shared" si="18"/>
        <v>39783</v>
      </c>
      <c r="C235" s="2">
        <f t="shared" si="19"/>
        <v>0.7763888888888889</v>
      </c>
      <c r="D235" s="10">
        <f t="shared" si="20"/>
        <v>4.0199444444444445</v>
      </c>
      <c r="E235" s="9">
        <f t="shared" si="21"/>
        <v>-23.883594444444444</v>
      </c>
      <c r="F235" s="8">
        <f t="shared" si="22"/>
        <v>1.003387</v>
      </c>
      <c r="G235" s="11">
        <f t="shared" si="23"/>
        <v>-4.15</v>
      </c>
    </row>
    <row r="236" spans="1:7" ht="15">
      <c r="A236" s="1" t="s">
        <v>295</v>
      </c>
      <c r="B236" s="2">
        <f t="shared" si="18"/>
        <v>39783</v>
      </c>
      <c r="C236" s="2">
        <f t="shared" si="19"/>
        <v>0.7770833333333332</v>
      </c>
      <c r="D236" s="10">
        <f t="shared" si="20"/>
        <v>4.0366</v>
      </c>
      <c r="E236" s="9">
        <f t="shared" si="21"/>
        <v>-23.883455555555557</v>
      </c>
      <c r="F236" s="8">
        <f t="shared" si="22"/>
        <v>1.003382</v>
      </c>
      <c r="G236" s="11">
        <f t="shared" si="23"/>
        <v>-4.15</v>
      </c>
    </row>
    <row r="237" spans="1:7" ht="15">
      <c r="A237" s="1" t="s">
        <v>296</v>
      </c>
      <c r="B237" s="2">
        <f t="shared" si="18"/>
        <v>39783</v>
      </c>
      <c r="C237" s="2">
        <f t="shared" si="19"/>
        <v>0.7777777777777778</v>
      </c>
      <c r="D237" s="10">
        <f t="shared" si="20"/>
        <v>4.053252777777778</v>
      </c>
      <c r="E237" s="9">
        <f t="shared" si="21"/>
        <v>-23.88331388888889</v>
      </c>
      <c r="F237" s="8">
        <f t="shared" si="22"/>
        <v>1.003377</v>
      </c>
      <c r="G237" s="11">
        <f t="shared" si="23"/>
        <v>-4.15</v>
      </c>
    </row>
    <row r="238" spans="1:7" ht="15">
      <c r="A238" s="1" t="s">
        <v>297</v>
      </c>
      <c r="B238" s="2">
        <f t="shared" si="18"/>
        <v>39783</v>
      </c>
      <c r="C238" s="2">
        <f t="shared" si="19"/>
        <v>0.7784722222222222</v>
      </c>
      <c r="D238" s="10">
        <f t="shared" si="20"/>
        <v>4.069905555555556</v>
      </c>
      <c r="E238" s="9">
        <f t="shared" si="21"/>
        <v>-23.883175</v>
      </c>
      <c r="F238" s="8">
        <f t="shared" si="22"/>
        <v>1.003373</v>
      </c>
      <c r="G238" s="11">
        <f t="shared" si="23"/>
        <v>-4.15</v>
      </c>
    </row>
    <row r="239" spans="1:7" ht="15">
      <c r="A239" s="1" t="s">
        <v>298</v>
      </c>
      <c r="B239" s="2">
        <f t="shared" si="18"/>
        <v>39783</v>
      </c>
      <c r="C239" s="2">
        <f t="shared" si="19"/>
        <v>0.7791666666666667</v>
      </c>
      <c r="D239" s="10">
        <f t="shared" si="20"/>
        <v>4.086561111111111</v>
      </c>
      <c r="E239" s="9">
        <f t="shared" si="21"/>
        <v>-23.88303611111111</v>
      </c>
      <c r="F239" s="8">
        <f t="shared" si="22"/>
        <v>1.003368</v>
      </c>
      <c r="G239" s="11">
        <f t="shared" si="23"/>
        <v>-4.15</v>
      </c>
    </row>
    <row r="240" spans="1:7" ht="15">
      <c r="A240" s="1" t="s">
        <v>299</v>
      </c>
      <c r="B240" s="2">
        <f t="shared" si="18"/>
        <v>39783</v>
      </c>
      <c r="C240" s="2">
        <f t="shared" si="19"/>
        <v>0.779861111111111</v>
      </c>
      <c r="D240" s="10">
        <f t="shared" si="20"/>
        <v>4.103213888888889</v>
      </c>
      <c r="E240" s="9">
        <f t="shared" si="21"/>
        <v>-23.882897222222223</v>
      </c>
      <c r="F240" s="8">
        <f t="shared" si="22"/>
        <v>1.003363</v>
      </c>
      <c r="G240" s="11">
        <f t="shared" si="23"/>
        <v>-4.15</v>
      </c>
    </row>
    <row r="241" spans="1:7" ht="15">
      <c r="A241" s="1" t="s">
        <v>300</v>
      </c>
      <c r="B241" s="2">
        <f t="shared" si="18"/>
        <v>39783</v>
      </c>
      <c r="C241" s="2">
        <f t="shared" si="19"/>
        <v>0.7805555555555556</v>
      </c>
      <c r="D241" s="10">
        <f t="shared" si="20"/>
        <v>4.119869444444444</v>
      </c>
      <c r="E241" s="9">
        <f t="shared" si="21"/>
        <v>-23.882755555555555</v>
      </c>
      <c r="F241" s="8">
        <f t="shared" si="22"/>
        <v>1.003359</v>
      </c>
      <c r="G241" s="11">
        <f t="shared" si="23"/>
        <v>-4.15</v>
      </c>
    </row>
    <row r="242" spans="1:7" ht="15">
      <c r="A242" s="1" t="s">
        <v>301</v>
      </c>
      <c r="B242" s="2">
        <f t="shared" si="18"/>
        <v>39783</v>
      </c>
      <c r="C242" s="2">
        <f t="shared" si="19"/>
        <v>0.78125</v>
      </c>
      <c r="D242" s="10">
        <f t="shared" si="20"/>
        <v>4.136522222222222</v>
      </c>
      <c r="E242" s="9">
        <f t="shared" si="21"/>
        <v>-23.882616666666667</v>
      </c>
      <c r="F242" s="8">
        <f t="shared" si="22"/>
        <v>1.003354</v>
      </c>
      <c r="G242" s="11">
        <f t="shared" si="23"/>
        <v>-4.15</v>
      </c>
    </row>
    <row r="243" spans="1:7" ht="15">
      <c r="A243" s="1" t="s">
        <v>302</v>
      </c>
      <c r="B243" s="2">
        <f t="shared" si="18"/>
        <v>39783</v>
      </c>
      <c r="C243" s="2">
        <f t="shared" si="19"/>
        <v>0.7819444444444444</v>
      </c>
      <c r="D243" s="10">
        <f t="shared" si="20"/>
        <v>4.153175</v>
      </c>
      <c r="E243" s="9">
        <f t="shared" si="21"/>
        <v>-23.88247777777778</v>
      </c>
      <c r="F243" s="8">
        <f t="shared" si="22"/>
        <v>1.003349</v>
      </c>
      <c r="G243" s="11">
        <f t="shared" si="23"/>
        <v>-4.15</v>
      </c>
    </row>
    <row r="244" spans="1:7" ht="15">
      <c r="A244" s="1" t="s">
        <v>303</v>
      </c>
      <c r="B244" s="2">
        <f t="shared" si="18"/>
        <v>39783</v>
      </c>
      <c r="C244" s="2">
        <f t="shared" si="19"/>
        <v>0.782638888888889</v>
      </c>
      <c r="D244" s="10">
        <f t="shared" si="20"/>
        <v>4.1698305555555555</v>
      </c>
      <c r="E244" s="9">
        <f t="shared" si="21"/>
        <v>-23.88233888888889</v>
      </c>
      <c r="F244" s="8">
        <f t="shared" si="22"/>
        <v>1.003345</v>
      </c>
      <c r="G244" s="11">
        <f t="shared" si="23"/>
        <v>-4.15</v>
      </c>
    </row>
    <row r="245" spans="1:7" ht="15">
      <c r="A245" s="1" t="s">
        <v>304</v>
      </c>
      <c r="B245" s="2">
        <f t="shared" si="18"/>
        <v>39783</v>
      </c>
      <c r="C245" s="2">
        <f t="shared" si="19"/>
        <v>0.7833333333333333</v>
      </c>
      <c r="D245" s="10">
        <f t="shared" si="20"/>
        <v>4.186483333333333</v>
      </c>
      <c r="E245" s="9">
        <f t="shared" si="21"/>
        <v>-23.882197222222224</v>
      </c>
      <c r="F245" s="8">
        <f t="shared" si="22"/>
        <v>1.00334</v>
      </c>
      <c r="G245" s="11">
        <f t="shared" si="23"/>
        <v>-4.15</v>
      </c>
    </row>
    <row r="246" spans="1:7" ht="15">
      <c r="A246" s="1" t="s">
        <v>305</v>
      </c>
      <c r="B246" s="2">
        <f t="shared" si="18"/>
        <v>39783</v>
      </c>
      <c r="C246" s="2">
        <f t="shared" si="19"/>
        <v>0.7840277777777778</v>
      </c>
      <c r="D246" s="10">
        <f t="shared" si="20"/>
        <v>4.203138888888889</v>
      </c>
      <c r="E246" s="9">
        <f t="shared" si="21"/>
        <v>-23.882058333333333</v>
      </c>
      <c r="F246" s="8">
        <f t="shared" si="22"/>
        <v>1.003335</v>
      </c>
      <c r="G246" s="11">
        <f t="shared" si="23"/>
        <v>-4.15</v>
      </c>
    </row>
    <row r="247" spans="1:7" ht="15">
      <c r="A247" s="1" t="s">
        <v>306</v>
      </c>
      <c r="B247" s="2">
        <f t="shared" si="18"/>
        <v>39783</v>
      </c>
      <c r="C247" s="2">
        <f t="shared" si="19"/>
        <v>0.7847222222222222</v>
      </c>
      <c r="D247" s="10">
        <f t="shared" si="20"/>
        <v>4.219791666666667</v>
      </c>
      <c r="E247" s="9">
        <f t="shared" si="21"/>
        <v>-23.881919444444446</v>
      </c>
      <c r="F247" s="8">
        <f t="shared" si="22"/>
        <v>1.003331</v>
      </c>
      <c r="G247" s="11">
        <f t="shared" si="23"/>
        <v>-4.15</v>
      </c>
    </row>
    <row r="248" spans="1:7" ht="15">
      <c r="A248" s="1" t="s">
        <v>307</v>
      </c>
      <c r="B248" s="2">
        <f t="shared" si="18"/>
        <v>39783</v>
      </c>
      <c r="C248" s="2">
        <f t="shared" si="19"/>
        <v>0.7854166666666668</v>
      </c>
      <c r="D248" s="10">
        <f t="shared" si="20"/>
        <v>4.2364444444444445</v>
      </c>
      <c r="E248" s="9">
        <f t="shared" si="21"/>
        <v>-23.881780555555554</v>
      </c>
      <c r="F248" s="8">
        <f t="shared" si="22"/>
        <v>1.003326</v>
      </c>
      <c r="G248" s="11">
        <f t="shared" si="23"/>
        <v>-4.15</v>
      </c>
    </row>
    <row r="249" spans="1:7" ht="15">
      <c r="A249" s="1" t="s">
        <v>308</v>
      </c>
      <c r="B249" s="2">
        <f t="shared" si="18"/>
        <v>39783</v>
      </c>
      <c r="C249" s="2">
        <f t="shared" si="19"/>
        <v>0.7861111111111111</v>
      </c>
      <c r="D249" s="10">
        <f t="shared" si="20"/>
        <v>4.2531</v>
      </c>
      <c r="E249" s="9">
        <f t="shared" si="21"/>
        <v>-23.88163888888889</v>
      </c>
      <c r="F249" s="8">
        <f t="shared" si="22"/>
        <v>1.003321</v>
      </c>
      <c r="G249" s="11">
        <f t="shared" si="23"/>
        <v>-4.15</v>
      </c>
    </row>
    <row r="250" spans="1:7" ht="15">
      <c r="A250" s="1" t="s">
        <v>309</v>
      </c>
      <c r="B250" s="2">
        <f t="shared" si="18"/>
        <v>39783</v>
      </c>
      <c r="C250" s="2">
        <f t="shared" si="19"/>
        <v>0.7868055555555555</v>
      </c>
      <c r="D250" s="10">
        <f t="shared" si="20"/>
        <v>4.269752777777778</v>
      </c>
      <c r="E250" s="9">
        <f t="shared" si="21"/>
        <v>-23.8815</v>
      </c>
      <c r="F250" s="8">
        <f t="shared" si="22"/>
        <v>1.003317</v>
      </c>
      <c r="G250" s="11">
        <f t="shared" si="23"/>
        <v>-4.15</v>
      </c>
    </row>
    <row r="251" spans="1:7" ht="15">
      <c r="A251" s="1" t="s">
        <v>310</v>
      </c>
      <c r="B251" s="2">
        <f t="shared" si="18"/>
        <v>39783</v>
      </c>
      <c r="C251" s="2">
        <f t="shared" si="19"/>
        <v>0.7875</v>
      </c>
      <c r="D251" s="10">
        <f t="shared" si="20"/>
        <v>4.286408333333333</v>
      </c>
      <c r="E251" s="9">
        <f t="shared" si="21"/>
        <v>-23.88136111111111</v>
      </c>
      <c r="F251" s="8">
        <f t="shared" si="22"/>
        <v>1.003312</v>
      </c>
      <c r="G251" s="11">
        <f t="shared" si="23"/>
        <v>-4.15</v>
      </c>
    </row>
    <row r="252" spans="1:7" ht="15">
      <c r="A252" s="1" t="s">
        <v>311</v>
      </c>
      <c r="B252" s="2">
        <f t="shared" si="18"/>
        <v>39783</v>
      </c>
      <c r="C252" s="2">
        <f t="shared" si="19"/>
        <v>0.7881944444444445</v>
      </c>
      <c r="D252" s="10">
        <f t="shared" si="20"/>
        <v>4.303061111111111</v>
      </c>
      <c r="E252" s="9">
        <f t="shared" si="21"/>
        <v>-23.881222222222224</v>
      </c>
      <c r="F252" s="8">
        <f t="shared" si="22"/>
        <v>1.003307</v>
      </c>
      <c r="G252" s="11">
        <f t="shared" si="23"/>
        <v>-4.15</v>
      </c>
    </row>
    <row r="253" spans="1:7" ht="15">
      <c r="A253" s="1" t="s">
        <v>312</v>
      </c>
      <c r="B253" s="2">
        <f t="shared" si="18"/>
        <v>39783</v>
      </c>
      <c r="C253" s="2">
        <f t="shared" si="19"/>
        <v>0.7888888888888889</v>
      </c>
      <c r="D253" s="10">
        <f t="shared" si="20"/>
        <v>4.319713888888889</v>
      </c>
      <c r="E253" s="9">
        <f t="shared" si="21"/>
        <v>-23.881080555555556</v>
      </c>
      <c r="F253" s="8">
        <f t="shared" si="22"/>
        <v>1.003303</v>
      </c>
      <c r="G253" s="11">
        <f t="shared" si="23"/>
        <v>-4.15</v>
      </c>
    </row>
    <row r="254" spans="1:7" ht="15">
      <c r="A254" s="1" t="s">
        <v>313</v>
      </c>
      <c r="B254" s="2">
        <f t="shared" si="18"/>
        <v>39783</v>
      </c>
      <c r="C254" s="2">
        <f t="shared" si="19"/>
        <v>0.7895833333333333</v>
      </c>
      <c r="D254" s="10">
        <f t="shared" si="20"/>
        <v>4.336369444444444</v>
      </c>
      <c r="E254" s="9">
        <f t="shared" si="21"/>
        <v>-23.88094166666667</v>
      </c>
      <c r="F254" s="8">
        <f t="shared" si="22"/>
        <v>1.003298</v>
      </c>
      <c r="G254" s="11">
        <f t="shared" si="23"/>
        <v>-4.15</v>
      </c>
    </row>
    <row r="255" spans="1:7" ht="15">
      <c r="A255" s="1" t="s">
        <v>314</v>
      </c>
      <c r="B255" s="2">
        <f t="shared" si="18"/>
        <v>39783</v>
      </c>
      <c r="C255" s="2">
        <f t="shared" si="19"/>
        <v>0.7902777777777777</v>
      </c>
      <c r="D255" s="10">
        <f t="shared" si="20"/>
        <v>4.353022222222222</v>
      </c>
      <c r="E255" s="9">
        <f t="shared" si="21"/>
        <v>-23.880802777777777</v>
      </c>
      <c r="F255" s="8">
        <f t="shared" si="22"/>
        <v>1.003293</v>
      </c>
      <c r="G255" s="11">
        <f t="shared" si="23"/>
        <v>-4.15</v>
      </c>
    </row>
    <row r="256" spans="1:7" ht="15">
      <c r="A256" s="1" t="s">
        <v>315</v>
      </c>
      <c r="B256" s="2">
        <f t="shared" si="18"/>
        <v>39783</v>
      </c>
      <c r="C256" s="2">
        <f t="shared" si="19"/>
        <v>0.7909722222222223</v>
      </c>
      <c r="D256" s="10">
        <f t="shared" si="20"/>
        <v>4.3696777777777775</v>
      </c>
      <c r="E256" s="9">
        <f t="shared" si="21"/>
        <v>-23.880661111111113</v>
      </c>
      <c r="F256" s="8">
        <f t="shared" si="22"/>
        <v>1.003289</v>
      </c>
      <c r="G256" s="11">
        <f t="shared" si="23"/>
        <v>-4.15</v>
      </c>
    </row>
    <row r="257" spans="1:7" ht="15">
      <c r="A257" s="1" t="s">
        <v>316</v>
      </c>
      <c r="B257" s="2">
        <f t="shared" si="18"/>
        <v>39783</v>
      </c>
      <c r="C257" s="2">
        <f t="shared" si="19"/>
        <v>0.7916666666666666</v>
      </c>
      <c r="D257" s="10">
        <f t="shared" si="20"/>
        <v>4.386330555555556</v>
      </c>
      <c r="E257" s="9">
        <f t="shared" si="21"/>
        <v>-23.880522222222222</v>
      </c>
      <c r="F257" s="8">
        <f t="shared" si="22"/>
        <v>1.003284</v>
      </c>
      <c r="G257" s="11">
        <f t="shared" si="23"/>
        <v>-4.15</v>
      </c>
    </row>
    <row r="258" spans="1:7" ht="15">
      <c r="A258" s="1" t="s">
        <v>317</v>
      </c>
      <c r="B258" s="2">
        <f t="shared" si="18"/>
        <v>39783</v>
      </c>
      <c r="C258" s="2">
        <f t="shared" si="19"/>
        <v>0.7923611111111111</v>
      </c>
      <c r="D258" s="10">
        <f t="shared" si="20"/>
        <v>4.402983333333333</v>
      </c>
      <c r="E258" s="9">
        <f t="shared" si="21"/>
        <v>-23.880383333333334</v>
      </c>
      <c r="F258" s="8">
        <f t="shared" si="22"/>
        <v>1.003279</v>
      </c>
      <c r="G258" s="11">
        <f t="shared" si="23"/>
        <v>-4.15</v>
      </c>
    </row>
    <row r="259" spans="1:7" ht="15">
      <c r="A259" s="1" t="s">
        <v>318</v>
      </c>
      <c r="B259" s="2">
        <f t="shared" si="18"/>
        <v>39783</v>
      </c>
      <c r="C259" s="2">
        <f t="shared" si="19"/>
        <v>0.7930555555555556</v>
      </c>
      <c r="D259" s="10">
        <f t="shared" si="20"/>
        <v>4.41963888888889</v>
      </c>
      <c r="E259" s="9">
        <f t="shared" si="21"/>
        <v>-23.880241666666667</v>
      </c>
      <c r="F259" s="8">
        <f t="shared" si="22"/>
        <v>1.003274</v>
      </c>
      <c r="G259" s="11">
        <f t="shared" si="23"/>
        <v>-4.15</v>
      </c>
    </row>
    <row r="260" spans="1:7" ht="15">
      <c r="A260" s="1" t="s">
        <v>319</v>
      </c>
      <c r="B260" s="2">
        <f t="shared" si="18"/>
        <v>39783</v>
      </c>
      <c r="C260" s="2">
        <f t="shared" si="19"/>
        <v>0.7937500000000001</v>
      </c>
      <c r="D260" s="10">
        <f t="shared" si="20"/>
        <v>4.4362916666666665</v>
      </c>
      <c r="E260" s="9">
        <f t="shared" si="21"/>
        <v>-23.88010277777778</v>
      </c>
      <c r="F260" s="8">
        <f t="shared" si="22"/>
        <v>1.00327</v>
      </c>
      <c r="G260" s="11">
        <f t="shared" si="23"/>
        <v>-4.15</v>
      </c>
    </row>
    <row r="261" spans="1:7" ht="15">
      <c r="A261" s="1" t="s">
        <v>320</v>
      </c>
      <c r="B261" s="2">
        <f t="shared" si="18"/>
        <v>39783</v>
      </c>
      <c r="C261" s="2">
        <f t="shared" si="19"/>
        <v>0.7944444444444444</v>
      </c>
      <c r="D261" s="10">
        <f t="shared" si="20"/>
        <v>4.452947222222223</v>
      </c>
      <c r="E261" s="9">
        <f t="shared" si="21"/>
        <v>-23.879963888888888</v>
      </c>
      <c r="F261" s="8">
        <f t="shared" si="22"/>
        <v>1.003265</v>
      </c>
      <c r="G261" s="11">
        <f t="shared" si="23"/>
        <v>-4.15</v>
      </c>
    </row>
    <row r="262" spans="1:7" ht="15">
      <c r="A262" s="1" t="s">
        <v>321</v>
      </c>
      <c r="B262" s="2">
        <f t="shared" si="18"/>
        <v>39783</v>
      </c>
      <c r="C262" s="2">
        <f t="shared" si="19"/>
        <v>0.7951388888888888</v>
      </c>
      <c r="D262" s="10">
        <f t="shared" si="20"/>
        <v>4.4696</v>
      </c>
      <c r="E262" s="9">
        <f t="shared" si="21"/>
        <v>-23.879822222222224</v>
      </c>
      <c r="F262" s="8">
        <f t="shared" si="22"/>
        <v>1.00326</v>
      </c>
      <c r="G262" s="11">
        <f t="shared" si="23"/>
        <v>-4.15</v>
      </c>
    </row>
    <row r="263" spans="1:7" ht="15">
      <c r="A263" s="1" t="s">
        <v>322</v>
      </c>
      <c r="B263" s="2">
        <f t="shared" si="18"/>
        <v>39783</v>
      </c>
      <c r="C263" s="2">
        <f t="shared" si="19"/>
        <v>0.7958333333333334</v>
      </c>
      <c r="D263" s="10">
        <f t="shared" si="20"/>
        <v>4.486252777777778</v>
      </c>
      <c r="E263" s="9">
        <f t="shared" si="21"/>
        <v>-23.879683333333332</v>
      </c>
      <c r="F263" s="8">
        <f t="shared" si="22"/>
        <v>1.003256</v>
      </c>
      <c r="G263" s="11">
        <f t="shared" si="23"/>
        <v>-4.15</v>
      </c>
    </row>
    <row r="264" spans="1:7" ht="15">
      <c r="A264" s="1" t="s">
        <v>323</v>
      </c>
      <c r="B264" s="2">
        <f t="shared" si="18"/>
        <v>39783</v>
      </c>
      <c r="C264" s="2">
        <f t="shared" si="19"/>
        <v>0.7965277777777778</v>
      </c>
      <c r="D264" s="10">
        <f t="shared" si="20"/>
        <v>4.502908333333333</v>
      </c>
      <c r="E264" s="9">
        <f t="shared" si="21"/>
        <v>-23.879544444444445</v>
      </c>
      <c r="F264" s="8">
        <f t="shared" si="22"/>
        <v>1.003251</v>
      </c>
      <c r="G264" s="11">
        <f t="shared" si="23"/>
        <v>-4.15</v>
      </c>
    </row>
    <row r="265" spans="1:7" ht="15">
      <c r="A265" s="1" t="s">
        <v>324</v>
      </c>
      <c r="B265" s="2">
        <f t="shared" si="18"/>
        <v>39783</v>
      </c>
      <c r="C265" s="2">
        <f t="shared" si="19"/>
        <v>0.7972222222222222</v>
      </c>
      <c r="D265" s="10">
        <f t="shared" si="20"/>
        <v>4.519561111111111</v>
      </c>
      <c r="E265" s="9">
        <f t="shared" si="21"/>
        <v>-23.879402777777777</v>
      </c>
      <c r="F265" s="8">
        <f t="shared" si="22"/>
        <v>1.003246</v>
      </c>
      <c r="G265" s="11">
        <f t="shared" si="23"/>
        <v>-4.15</v>
      </c>
    </row>
    <row r="266" spans="1:7" ht="15">
      <c r="A266" s="1" t="s">
        <v>427</v>
      </c>
      <c r="B266" s="2">
        <f t="shared" si="18"/>
        <v>39783</v>
      </c>
      <c r="C266" s="2">
        <f t="shared" si="19"/>
        <v>0.7979166666666666</v>
      </c>
      <c r="D266" s="10">
        <f t="shared" si="20"/>
        <v>4.536216666666666</v>
      </c>
      <c r="E266" s="9">
        <f t="shared" si="21"/>
        <v>-23.87926388888889</v>
      </c>
      <c r="F266" s="8">
        <f t="shared" si="22"/>
        <v>1.003242</v>
      </c>
      <c r="G266" s="11">
        <f t="shared" si="23"/>
        <v>-4.15</v>
      </c>
    </row>
    <row r="267" spans="1:7" ht="15">
      <c r="A267" s="1" t="s">
        <v>428</v>
      </c>
      <c r="B267" s="2">
        <f t="shared" si="18"/>
        <v>39783</v>
      </c>
      <c r="C267" s="2">
        <f t="shared" si="19"/>
        <v>0.7986111111111112</v>
      </c>
      <c r="D267">
        <f t="shared" si="20"/>
        <v>4.552869444444444</v>
      </c>
      <c r="E267">
        <f t="shared" si="21"/>
        <v>-23.879125000000002</v>
      </c>
      <c r="F267">
        <f t="shared" si="22"/>
        <v>1.003237</v>
      </c>
      <c r="G267">
        <f t="shared" si="23"/>
        <v>-4.15</v>
      </c>
    </row>
    <row r="268" spans="1:7" ht="15">
      <c r="A268" s="1" t="s">
        <v>429</v>
      </c>
      <c r="B268" s="2">
        <f t="shared" si="18"/>
        <v>39783</v>
      </c>
      <c r="C268" s="2">
        <f t="shared" si="19"/>
        <v>0.7993055555555556</v>
      </c>
      <c r="D268">
        <f t="shared" si="20"/>
        <v>4.569522222222222</v>
      </c>
      <c r="E268">
        <f t="shared" si="21"/>
        <v>-23.878983333333334</v>
      </c>
      <c r="F268">
        <f t="shared" si="22"/>
        <v>1.003232</v>
      </c>
      <c r="G268">
        <f t="shared" si="23"/>
        <v>-4.15</v>
      </c>
    </row>
    <row r="269" spans="1:7" ht="15">
      <c r="A269" s="1" t="s">
        <v>430</v>
      </c>
      <c r="B269" s="2">
        <f t="shared" si="18"/>
        <v>39783</v>
      </c>
      <c r="C269" s="2">
        <f t="shared" si="19"/>
        <v>0.7999999999999999</v>
      </c>
      <c r="D269">
        <f t="shared" si="20"/>
        <v>4.5861777777777775</v>
      </c>
      <c r="E269">
        <f t="shared" si="21"/>
        <v>-23.878844444444447</v>
      </c>
      <c r="F269">
        <f t="shared" si="22"/>
        <v>1.003228</v>
      </c>
      <c r="G269">
        <f t="shared" si="23"/>
        <v>-4.15</v>
      </c>
    </row>
    <row r="270" spans="1:7" ht="15">
      <c r="A270" s="1" t="s">
        <v>431</v>
      </c>
      <c r="B270" s="2">
        <f t="shared" si="18"/>
        <v>39783</v>
      </c>
      <c r="C270" s="2">
        <f t="shared" si="19"/>
        <v>0.8006944444444444</v>
      </c>
      <c r="D270">
        <f t="shared" si="20"/>
        <v>4.602830555555555</v>
      </c>
      <c r="E270">
        <f t="shared" si="21"/>
        <v>-23.878705555555555</v>
      </c>
      <c r="F270">
        <f t="shared" si="22"/>
        <v>1.003223</v>
      </c>
      <c r="G270">
        <f t="shared" si="23"/>
        <v>-4.15</v>
      </c>
    </row>
    <row r="271" spans="1:7" ht="15">
      <c r="A271" s="1" t="s">
        <v>432</v>
      </c>
      <c r="B271" s="2">
        <f t="shared" si="18"/>
        <v>39783</v>
      </c>
      <c r="C271" s="2">
        <f t="shared" si="19"/>
        <v>0.8013888888888889</v>
      </c>
      <c r="D271">
        <f t="shared" si="20"/>
        <v>4.619486111111112</v>
      </c>
      <c r="E271">
        <f t="shared" si="21"/>
        <v>-23.878563888888888</v>
      </c>
      <c r="F271">
        <f t="shared" si="22"/>
        <v>1.003218</v>
      </c>
      <c r="G271">
        <f t="shared" si="23"/>
        <v>-4.15</v>
      </c>
    </row>
    <row r="272" spans="1:7" ht="15">
      <c r="A272" s="1" t="s">
        <v>433</v>
      </c>
      <c r="B272" s="2">
        <f t="shared" si="18"/>
        <v>39783</v>
      </c>
      <c r="C272" s="2">
        <f t="shared" si="19"/>
        <v>0.8020833333333334</v>
      </c>
      <c r="D272">
        <f t="shared" si="20"/>
        <v>4.636138888888889</v>
      </c>
      <c r="E272">
        <f t="shared" si="21"/>
        <v>-23.878425</v>
      </c>
      <c r="F272">
        <f t="shared" si="22"/>
        <v>1.003214</v>
      </c>
      <c r="G272">
        <f t="shared" si="23"/>
        <v>-4.15</v>
      </c>
    </row>
    <row r="273" spans="1:7" ht="15">
      <c r="A273" s="1" t="s">
        <v>434</v>
      </c>
      <c r="B273" s="2">
        <f t="shared" si="18"/>
        <v>39783</v>
      </c>
      <c r="C273" s="2">
        <f t="shared" si="19"/>
        <v>0.8027777777777777</v>
      </c>
      <c r="D273">
        <f t="shared" si="20"/>
        <v>4.652791666666667</v>
      </c>
      <c r="E273">
        <f t="shared" si="21"/>
        <v>-23.878286111111112</v>
      </c>
      <c r="F273">
        <f t="shared" si="22"/>
        <v>1.003209</v>
      </c>
      <c r="G273">
        <f t="shared" si="23"/>
        <v>-4.15</v>
      </c>
    </row>
    <row r="274" spans="1:7" ht="15">
      <c r="A274" s="1" t="s">
        <v>435</v>
      </c>
      <c r="B274" s="2">
        <f aca="true" t="shared" si="24" ref="B274:B317">DATE(FIXED(MID(A274,9,4)),FIXED(MID(A274,4,3)),FIXED(MID(A274,1,3)))</f>
        <v>39783</v>
      </c>
      <c r="C274" s="2">
        <f aca="true" t="shared" si="25" ref="C274:C317">(VALUE(MID(A274,14,2))+VALUE(MID(A274,17,2))/60+VALUE(MID(A274,20,5))/3660)/24</f>
        <v>0.8034722222222223</v>
      </c>
      <c r="D274">
        <f aca="true" t="shared" si="26" ref="D274:D317">VALUE(MID(A274,27,2))+VALUE(MID(A274,30,2))/60+VALUE(MID(A274,33,5))/3600</f>
        <v>4.669447222222223</v>
      </c>
      <c r="E274">
        <f aca="true" t="shared" si="27" ref="E274:E317">(VALUE(MID(A274,40,3))+VALUE(MID(A274,43,2))/60+VALUE(MID(A274,46,7))/3600)*(IF(MID(A274,39,1)="-",-1,1))</f>
        <v>-23.878144444444445</v>
      </c>
      <c r="F274">
        <f aca="true" t="shared" si="28" ref="F274:F317">VALUE(MID(A274,53,9))</f>
        <v>1.003204</v>
      </c>
      <c r="G274">
        <f aca="true" t="shared" si="29" ref="G274:G317">VALUE(MID(A274,65,5))</f>
        <v>-4.15</v>
      </c>
    </row>
    <row r="275" spans="1:7" ht="15">
      <c r="A275" s="1" t="s">
        <v>436</v>
      </c>
      <c r="B275" s="2">
        <f t="shared" si="24"/>
        <v>39783</v>
      </c>
      <c r="C275" s="2">
        <f t="shared" si="25"/>
        <v>0.8041666666666667</v>
      </c>
      <c r="D275">
        <f t="shared" si="26"/>
        <v>4.686100000000001</v>
      </c>
      <c r="E275">
        <f t="shared" si="27"/>
        <v>-23.878005555555557</v>
      </c>
      <c r="F275">
        <f t="shared" si="28"/>
        <v>1.0032</v>
      </c>
      <c r="G275">
        <f t="shared" si="29"/>
        <v>-4.15</v>
      </c>
    </row>
    <row r="276" spans="1:7" ht="15">
      <c r="A276" s="1" t="s">
        <v>437</v>
      </c>
      <c r="B276" s="2">
        <f t="shared" si="24"/>
        <v>39783</v>
      </c>
      <c r="C276" s="2">
        <f t="shared" si="25"/>
        <v>0.8048611111111111</v>
      </c>
      <c r="D276">
        <f t="shared" si="26"/>
        <v>4.702752777777778</v>
      </c>
      <c r="E276">
        <f t="shared" si="27"/>
        <v>-23.87786388888889</v>
      </c>
      <c r="F276">
        <f t="shared" si="28"/>
        <v>1.003195</v>
      </c>
      <c r="G276">
        <f t="shared" si="29"/>
        <v>-4.15</v>
      </c>
    </row>
    <row r="277" spans="1:7" ht="15">
      <c r="A277" s="1" t="s">
        <v>438</v>
      </c>
      <c r="B277" s="2">
        <f t="shared" si="24"/>
        <v>39783</v>
      </c>
      <c r="C277" s="2">
        <f t="shared" si="25"/>
        <v>0.8055555555555555</v>
      </c>
      <c r="D277">
        <f t="shared" si="26"/>
        <v>4.719408333333334</v>
      </c>
      <c r="E277">
        <f t="shared" si="27"/>
        <v>-23.877725</v>
      </c>
      <c r="F277">
        <f t="shared" si="28"/>
        <v>1.00319</v>
      </c>
      <c r="G277">
        <f t="shared" si="29"/>
        <v>-4.15</v>
      </c>
    </row>
    <row r="278" spans="1:7" ht="15">
      <c r="A278" s="1" t="s">
        <v>439</v>
      </c>
      <c r="B278" s="2">
        <f t="shared" si="24"/>
        <v>39783</v>
      </c>
      <c r="C278" s="2">
        <f t="shared" si="25"/>
        <v>0.80625</v>
      </c>
      <c r="D278">
        <f t="shared" si="26"/>
        <v>4.736061111111111</v>
      </c>
      <c r="E278">
        <f t="shared" si="27"/>
        <v>-23.87758611111111</v>
      </c>
      <c r="F278">
        <f t="shared" si="28"/>
        <v>1.003186</v>
      </c>
      <c r="G278">
        <f t="shared" si="29"/>
        <v>-4.15</v>
      </c>
    </row>
    <row r="279" spans="1:7" ht="15">
      <c r="A279" s="1" t="s">
        <v>440</v>
      </c>
      <c r="B279" s="2">
        <f t="shared" si="24"/>
        <v>39783</v>
      </c>
      <c r="C279" s="2">
        <f t="shared" si="25"/>
        <v>0.8069444444444445</v>
      </c>
      <c r="D279">
        <f t="shared" si="26"/>
        <v>4.752716666666666</v>
      </c>
      <c r="E279">
        <f t="shared" si="27"/>
        <v>-23.877444444444446</v>
      </c>
      <c r="F279">
        <f t="shared" si="28"/>
        <v>1.003181</v>
      </c>
      <c r="G279">
        <f t="shared" si="29"/>
        <v>-4.15</v>
      </c>
    </row>
    <row r="280" spans="1:7" ht="15">
      <c r="A280" s="1" t="s">
        <v>441</v>
      </c>
      <c r="B280" s="2">
        <f t="shared" si="24"/>
        <v>39783</v>
      </c>
      <c r="C280" s="2">
        <f t="shared" si="25"/>
        <v>0.8076388888888889</v>
      </c>
      <c r="D280">
        <f t="shared" si="26"/>
        <v>4.769369444444444</v>
      </c>
      <c r="E280">
        <f t="shared" si="27"/>
        <v>-23.877305555555555</v>
      </c>
      <c r="F280">
        <f t="shared" si="28"/>
        <v>1.003176</v>
      </c>
      <c r="G280">
        <f t="shared" si="29"/>
        <v>-4.15</v>
      </c>
    </row>
    <row r="281" spans="1:7" ht="15">
      <c r="A281" s="1" t="s">
        <v>442</v>
      </c>
      <c r="B281" s="2">
        <f t="shared" si="24"/>
        <v>39783</v>
      </c>
      <c r="C281" s="2">
        <f t="shared" si="25"/>
        <v>0.8083333333333332</v>
      </c>
      <c r="D281">
        <f t="shared" si="26"/>
        <v>4.786022222222222</v>
      </c>
      <c r="E281">
        <f t="shared" si="27"/>
        <v>-23.87716388888889</v>
      </c>
      <c r="F281">
        <f t="shared" si="28"/>
        <v>1.003172</v>
      </c>
      <c r="G281">
        <f t="shared" si="29"/>
        <v>-4.15</v>
      </c>
    </row>
    <row r="282" spans="1:7" ht="15">
      <c r="A282" s="1" t="s">
        <v>443</v>
      </c>
      <c r="B282" s="2">
        <f t="shared" si="24"/>
        <v>39783</v>
      </c>
      <c r="C282" s="2">
        <f t="shared" si="25"/>
        <v>0.8090277777777778</v>
      </c>
      <c r="D282">
        <f t="shared" si="26"/>
        <v>4.802677777777777</v>
      </c>
      <c r="E282">
        <f t="shared" si="27"/>
        <v>-23.877025</v>
      </c>
      <c r="F282">
        <f t="shared" si="28"/>
        <v>1.003167</v>
      </c>
      <c r="G282">
        <f t="shared" si="29"/>
        <v>-4.15</v>
      </c>
    </row>
    <row r="283" spans="1:7" ht="15">
      <c r="A283" s="1" t="s">
        <v>444</v>
      </c>
      <c r="B283" s="2">
        <f t="shared" si="24"/>
        <v>39783</v>
      </c>
      <c r="C283" s="2">
        <f t="shared" si="25"/>
        <v>0.8097222222222222</v>
      </c>
      <c r="D283">
        <f t="shared" si="26"/>
        <v>4.819330555555555</v>
      </c>
      <c r="E283">
        <f t="shared" si="27"/>
        <v>-23.876886111111112</v>
      </c>
      <c r="F283">
        <f t="shared" si="28"/>
        <v>1.003162</v>
      </c>
      <c r="G283">
        <f t="shared" si="29"/>
        <v>-4.15</v>
      </c>
    </row>
    <row r="284" spans="1:7" ht="15">
      <c r="A284" s="1" t="s">
        <v>445</v>
      </c>
      <c r="B284" s="2">
        <f t="shared" si="24"/>
        <v>39783</v>
      </c>
      <c r="C284" s="2">
        <f t="shared" si="25"/>
        <v>0.8104166666666667</v>
      </c>
      <c r="D284">
        <f t="shared" si="26"/>
        <v>4.835986111111111</v>
      </c>
      <c r="E284">
        <f t="shared" si="27"/>
        <v>-23.876744444444444</v>
      </c>
      <c r="F284">
        <f t="shared" si="28"/>
        <v>1.003158</v>
      </c>
      <c r="G284">
        <f t="shared" si="29"/>
        <v>-4.15</v>
      </c>
    </row>
    <row r="285" spans="1:7" ht="15">
      <c r="A285" s="1" t="s">
        <v>446</v>
      </c>
      <c r="B285" s="2">
        <f t="shared" si="24"/>
        <v>39783</v>
      </c>
      <c r="C285" s="2">
        <f t="shared" si="25"/>
        <v>0.811111111111111</v>
      </c>
      <c r="D285">
        <f t="shared" si="26"/>
        <v>4.8526388888888885</v>
      </c>
      <c r="E285">
        <f t="shared" si="27"/>
        <v>-23.876605555555557</v>
      </c>
      <c r="F285">
        <f t="shared" si="28"/>
        <v>1.003153</v>
      </c>
      <c r="G285">
        <f t="shared" si="29"/>
        <v>-4.15</v>
      </c>
    </row>
    <row r="286" spans="1:7" ht="15">
      <c r="A286" s="1" t="s">
        <v>447</v>
      </c>
      <c r="B286" s="2">
        <f t="shared" si="24"/>
        <v>39783</v>
      </c>
      <c r="C286" s="2">
        <f t="shared" si="25"/>
        <v>0.8118055555555556</v>
      </c>
      <c r="D286">
        <f t="shared" si="26"/>
        <v>4.869291666666667</v>
      </c>
      <c r="E286">
        <f t="shared" si="27"/>
        <v>-23.87646388888889</v>
      </c>
      <c r="F286">
        <f t="shared" si="28"/>
        <v>1.003148</v>
      </c>
      <c r="G286">
        <f t="shared" si="29"/>
        <v>-4.15</v>
      </c>
    </row>
    <row r="287" spans="1:7" ht="15">
      <c r="A287" s="1" t="s">
        <v>448</v>
      </c>
      <c r="B287" s="2">
        <f t="shared" si="24"/>
        <v>39783</v>
      </c>
      <c r="C287" s="2">
        <f t="shared" si="25"/>
        <v>0.8125</v>
      </c>
      <c r="D287">
        <f t="shared" si="26"/>
        <v>4.885947222222222</v>
      </c>
      <c r="E287">
        <f t="shared" si="27"/>
        <v>-23.876325</v>
      </c>
      <c r="F287">
        <f t="shared" si="28"/>
        <v>1.003144</v>
      </c>
      <c r="G287">
        <f t="shared" si="29"/>
        <v>-4.15</v>
      </c>
    </row>
    <row r="288" spans="1:7" ht="15">
      <c r="A288" s="1" t="s">
        <v>449</v>
      </c>
      <c r="B288" s="2">
        <f t="shared" si="24"/>
        <v>39783</v>
      </c>
      <c r="C288" s="2">
        <f t="shared" si="25"/>
        <v>0.8131944444444444</v>
      </c>
      <c r="D288">
        <f t="shared" si="26"/>
        <v>4.9026000000000005</v>
      </c>
      <c r="E288">
        <f t="shared" si="27"/>
        <v>-23.87618611111111</v>
      </c>
      <c r="F288">
        <f t="shared" si="28"/>
        <v>1.003139</v>
      </c>
      <c r="G288">
        <f t="shared" si="29"/>
        <v>-4.15</v>
      </c>
    </row>
    <row r="289" spans="1:7" ht="15">
      <c r="A289" s="1" t="s">
        <v>450</v>
      </c>
      <c r="B289" s="2">
        <f t="shared" si="24"/>
        <v>39783</v>
      </c>
      <c r="C289" s="2">
        <f t="shared" si="25"/>
        <v>0.813888888888889</v>
      </c>
      <c r="D289">
        <f t="shared" si="26"/>
        <v>4.919252777777778</v>
      </c>
      <c r="E289">
        <f t="shared" si="27"/>
        <v>-23.876044444444446</v>
      </c>
      <c r="F289">
        <f t="shared" si="28"/>
        <v>1.003134</v>
      </c>
      <c r="G289">
        <f t="shared" si="29"/>
        <v>-4.15</v>
      </c>
    </row>
    <row r="290" spans="1:7" ht="15">
      <c r="A290" s="1" t="s">
        <v>451</v>
      </c>
      <c r="B290" s="2">
        <f t="shared" si="24"/>
        <v>39783</v>
      </c>
      <c r="C290" s="2">
        <f t="shared" si="25"/>
        <v>0.8145833333333333</v>
      </c>
      <c r="D290">
        <f t="shared" si="26"/>
        <v>4.935908333333334</v>
      </c>
      <c r="E290">
        <f t="shared" si="27"/>
        <v>-23.875905555555555</v>
      </c>
      <c r="F290">
        <f t="shared" si="28"/>
        <v>1.00313</v>
      </c>
      <c r="G290">
        <f t="shared" si="29"/>
        <v>-4.15</v>
      </c>
    </row>
    <row r="291" spans="1:7" ht="15">
      <c r="A291" s="1" t="s">
        <v>452</v>
      </c>
      <c r="B291" s="2">
        <f t="shared" si="24"/>
        <v>39783</v>
      </c>
      <c r="C291" s="2">
        <f t="shared" si="25"/>
        <v>0.8152777777777778</v>
      </c>
      <c r="D291">
        <f t="shared" si="26"/>
        <v>4.952561111111112</v>
      </c>
      <c r="E291">
        <f t="shared" si="27"/>
        <v>-23.87576388888889</v>
      </c>
      <c r="F291">
        <f t="shared" si="28"/>
        <v>1.003125</v>
      </c>
      <c r="G291">
        <f t="shared" si="29"/>
        <v>-4.15</v>
      </c>
    </row>
    <row r="292" spans="1:7" ht="15">
      <c r="A292" s="1" t="s">
        <v>453</v>
      </c>
      <c r="B292" s="2">
        <f t="shared" si="24"/>
        <v>39783</v>
      </c>
      <c r="C292" s="2">
        <f t="shared" si="25"/>
        <v>0.8159722222222222</v>
      </c>
      <c r="D292">
        <f t="shared" si="26"/>
        <v>4.969216666666667</v>
      </c>
      <c r="E292">
        <f t="shared" si="27"/>
        <v>-23.875625</v>
      </c>
      <c r="F292">
        <f t="shared" si="28"/>
        <v>1.00312</v>
      </c>
      <c r="G292">
        <f t="shared" si="29"/>
        <v>-4.15</v>
      </c>
    </row>
    <row r="293" spans="1:7" ht="15">
      <c r="A293" s="1" t="s">
        <v>454</v>
      </c>
      <c r="B293" s="2">
        <f t="shared" si="24"/>
        <v>39783</v>
      </c>
      <c r="C293" s="2">
        <f t="shared" si="25"/>
        <v>0.8166666666666668</v>
      </c>
      <c r="D293">
        <f t="shared" si="26"/>
        <v>4.985869444444445</v>
      </c>
      <c r="E293">
        <f t="shared" si="27"/>
        <v>-23.875483333333335</v>
      </c>
      <c r="F293">
        <f t="shared" si="28"/>
        <v>1.003116</v>
      </c>
      <c r="G293">
        <f t="shared" si="29"/>
        <v>-4.15</v>
      </c>
    </row>
    <row r="294" spans="1:7" ht="15">
      <c r="A294" s="1" t="s">
        <v>455</v>
      </c>
      <c r="B294" s="2">
        <f t="shared" si="24"/>
        <v>39783</v>
      </c>
      <c r="C294" s="2">
        <f t="shared" si="25"/>
        <v>0.8173611111111111</v>
      </c>
      <c r="D294">
        <f t="shared" si="26"/>
        <v>5.002522222222222</v>
      </c>
      <c r="E294">
        <f t="shared" si="27"/>
        <v>-23.875344444444444</v>
      </c>
      <c r="F294">
        <f t="shared" si="28"/>
        <v>1.003111</v>
      </c>
      <c r="G294">
        <f t="shared" si="29"/>
        <v>-4.15</v>
      </c>
    </row>
    <row r="295" spans="1:7" ht="15">
      <c r="A295" s="1" t="s">
        <v>456</v>
      </c>
      <c r="B295" s="2">
        <f t="shared" si="24"/>
        <v>39783</v>
      </c>
      <c r="C295" s="2">
        <f t="shared" si="25"/>
        <v>0.8180555555555555</v>
      </c>
      <c r="D295">
        <f t="shared" si="26"/>
        <v>5.019177777777777</v>
      </c>
      <c r="E295">
        <f t="shared" si="27"/>
        <v>-23.875205555555556</v>
      </c>
      <c r="F295">
        <f t="shared" si="28"/>
        <v>1.003106</v>
      </c>
      <c r="G295">
        <f t="shared" si="29"/>
        <v>-4.15</v>
      </c>
    </row>
    <row r="296" spans="1:7" ht="15">
      <c r="A296" s="1" t="s">
        <v>457</v>
      </c>
      <c r="B296" s="2">
        <f t="shared" si="24"/>
        <v>39783</v>
      </c>
      <c r="C296" s="2">
        <f t="shared" si="25"/>
        <v>0.81875</v>
      </c>
      <c r="D296">
        <f t="shared" si="26"/>
        <v>5.035830555555555</v>
      </c>
      <c r="E296">
        <f t="shared" si="27"/>
        <v>-23.87506388888889</v>
      </c>
      <c r="F296">
        <f t="shared" si="28"/>
        <v>1.003101</v>
      </c>
      <c r="G296">
        <f t="shared" si="29"/>
        <v>-4.15</v>
      </c>
    </row>
    <row r="297" spans="1:7" ht="15">
      <c r="A297" s="1" t="s">
        <v>458</v>
      </c>
      <c r="B297" s="2">
        <f t="shared" si="24"/>
        <v>39783</v>
      </c>
      <c r="C297" s="2">
        <f t="shared" si="25"/>
        <v>0.8194444444444445</v>
      </c>
      <c r="D297">
        <f t="shared" si="26"/>
        <v>5.052483333333333</v>
      </c>
      <c r="E297">
        <f t="shared" si="27"/>
        <v>-23.874925</v>
      </c>
      <c r="F297">
        <f t="shared" si="28"/>
        <v>1.003097</v>
      </c>
      <c r="G297">
        <f t="shared" si="29"/>
        <v>-4.15</v>
      </c>
    </row>
    <row r="298" spans="1:7" ht="15">
      <c r="A298" s="1" t="s">
        <v>459</v>
      </c>
      <c r="B298" s="2">
        <f t="shared" si="24"/>
        <v>39783</v>
      </c>
      <c r="C298" s="2">
        <f t="shared" si="25"/>
        <v>0.8201388888888889</v>
      </c>
      <c r="D298">
        <f t="shared" si="26"/>
        <v>5.069138888888888</v>
      </c>
      <c r="E298">
        <f t="shared" si="27"/>
        <v>-23.874783333333333</v>
      </c>
      <c r="F298">
        <f t="shared" si="28"/>
        <v>1.003092</v>
      </c>
      <c r="G298">
        <f t="shared" si="29"/>
        <v>-4.15</v>
      </c>
    </row>
    <row r="299" spans="1:7" ht="15">
      <c r="A299" s="1" t="s">
        <v>460</v>
      </c>
      <c r="B299" s="2">
        <f t="shared" si="24"/>
        <v>39783</v>
      </c>
      <c r="C299" s="2">
        <f t="shared" si="25"/>
        <v>0.8208333333333333</v>
      </c>
      <c r="D299">
        <f t="shared" si="26"/>
        <v>5.085791666666666</v>
      </c>
      <c r="E299">
        <f t="shared" si="27"/>
        <v>-23.874644444444446</v>
      </c>
      <c r="F299">
        <f t="shared" si="28"/>
        <v>1.003087</v>
      </c>
      <c r="G299">
        <f t="shared" si="29"/>
        <v>-4.15</v>
      </c>
    </row>
    <row r="300" spans="1:7" ht="15">
      <c r="A300" s="1" t="s">
        <v>461</v>
      </c>
      <c r="B300" s="2">
        <f t="shared" si="24"/>
        <v>39783</v>
      </c>
      <c r="C300" s="2">
        <f t="shared" si="25"/>
        <v>0.8215277777777777</v>
      </c>
      <c r="D300">
        <f t="shared" si="26"/>
        <v>5.102447222222222</v>
      </c>
      <c r="E300">
        <f t="shared" si="27"/>
        <v>-23.874502777777778</v>
      </c>
      <c r="F300">
        <f t="shared" si="28"/>
        <v>1.003083</v>
      </c>
      <c r="G300">
        <f t="shared" si="29"/>
        <v>-4.15</v>
      </c>
    </row>
    <row r="301" spans="1:7" ht="15">
      <c r="A301" s="1" t="s">
        <v>462</v>
      </c>
      <c r="B301" s="2">
        <f t="shared" si="24"/>
        <v>39783</v>
      </c>
      <c r="C301" s="2">
        <f t="shared" si="25"/>
        <v>0.8222222222222223</v>
      </c>
      <c r="D301">
        <f t="shared" si="26"/>
        <v>5.1190999999999995</v>
      </c>
      <c r="E301">
        <f t="shared" si="27"/>
        <v>-23.87436388888889</v>
      </c>
      <c r="F301">
        <f t="shared" si="28"/>
        <v>1.003078</v>
      </c>
      <c r="G301">
        <f t="shared" si="29"/>
        <v>-4.15</v>
      </c>
    </row>
    <row r="302" spans="1:7" ht="15">
      <c r="A302" s="1" t="s">
        <v>463</v>
      </c>
      <c r="B302" s="2">
        <f t="shared" si="24"/>
        <v>39783</v>
      </c>
      <c r="C302" s="2">
        <f t="shared" si="25"/>
        <v>0.8229166666666666</v>
      </c>
      <c r="D302">
        <f t="shared" si="26"/>
        <v>5.135752777777778</v>
      </c>
      <c r="E302">
        <f t="shared" si="27"/>
        <v>-23.874222222222222</v>
      </c>
      <c r="F302">
        <f t="shared" si="28"/>
        <v>1.003073</v>
      </c>
      <c r="G302">
        <f t="shared" si="29"/>
        <v>-4.15</v>
      </c>
    </row>
    <row r="303" spans="1:7" ht="15">
      <c r="A303" s="1" t="s">
        <v>464</v>
      </c>
      <c r="B303" s="2">
        <f t="shared" si="24"/>
        <v>39783</v>
      </c>
      <c r="C303" s="2">
        <f t="shared" si="25"/>
        <v>0.8236111111111111</v>
      </c>
      <c r="D303">
        <f t="shared" si="26"/>
        <v>5.152408333333334</v>
      </c>
      <c r="E303">
        <f t="shared" si="27"/>
        <v>-23.874083333333335</v>
      </c>
      <c r="F303">
        <f t="shared" si="28"/>
        <v>1.003069</v>
      </c>
      <c r="G303">
        <f t="shared" si="29"/>
        <v>-4.15</v>
      </c>
    </row>
    <row r="304" spans="1:7" ht="15">
      <c r="A304" s="1" t="s">
        <v>465</v>
      </c>
      <c r="B304" s="2">
        <f t="shared" si="24"/>
        <v>39783</v>
      </c>
      <c r="C304" s="2">
        <f t="shared" si="25"/>
        <v>0.8243055555555556</v>
      </c>
      <c r="D304">
        <f t="shared" si="26"/>
        <v>5.1690611111111116</v>
      </c>
      <c r="E304">
        <f t="shared" si="27"/>
        <v>-23.873941666666667</v>
      </c>
      <c r="F304">
        <f t="shared" si="28"/>
        <v>1.003064</v>
      </c>
      <c r="G304">
        <f t="shared" si="29"/>
        <v>-4.15</v>
      </c>
    </row>
    <row r="305" spans="1:7" ht="15">
      <c r="A305" s="1" t="s">
        <v>466</v>
      </c>
      <c r="B305" s="2">
        <f t="shared" si="24"/>
        <v>39783</v>
      </c>
      <c r="C305" s="2">
        <f t="shared" si="25"/>
        <v>0.8250000000000001</v>
      </c>
      <c r="D305">
        <f t="shared" si="26"/>
        <v>5.185713888888889</v>
      </c>
      <c r="E305">
        <f t="shared" si="27"/>
        <v>-23.87380277777778</v>
      </c>
      <c r="F305">
        <f t="shared" si="28"/>
        <v>1.003059</v>
      </c>
      <c r="G305">
        <f t="shared" si="29"/>
        <v>-4.15</v>
      </c>
    </row>
    <row r="306" spans="1:7" ht="15">
      <c r="A306" s="1" t="s">
        <v>467</v>
      </c>
      <c r="B306" s="2">
        <f t="shared" si="24"/>
        <v>39783</v>
      </c>
      <c r="C306" s="2">
        <f t="shared" si="25"/>
        <v>0.8256944444444444</v>
      </c>
      <c r="D306">
        <f t="shared" si="26"/>
        <v>5.202369444444445</v>
      </c>
      <c r="E306">
        <f t="shared" si="27"/>
        <v>-23.87366111111111</v>
      </c>
      <c r="F306">
        <f t="shared" si="28"/>
        <v>1.003055</v>
      </c>
      <c r="G306">
        <f t="shared" si="29"/>
        <v>-4.15</v>
      </c>
    </row>
    <row r="307" spans="1:7" ht="15">
      <c r="A307" s="1" t="s">
        <v>468</v>
      </c>
      <c r="B307" s="2">
        <f t="shared" si="24"/>
        <v>39783</v>
      </c>
      <c r="C307" s="2">
        <f t="shared" si="25"/>
        <v>0.8263888888888888</v>
      </c>
      <c r="D307">
        <f t="shared" si="26"/>
        <v>5.219022222222223</v>
      </c>
      <c r="E307">
        <f t="shared" si="27"/>
        <v>-23.873522222222224</v>
      </c>
      <c r="F307">
        <f t="shared" si="28"/>
        <v>1.00305</v>
      </c>
      <c r="G307">
        <f t="shared" si="29"/>
        <v>-4.15</v>
      </c>
    </row>
    <row r="308" spans="1:7" ht="15">
      <c r="A308" s="1" t="s">
        <v>469</v>
      </c>
      <c r="B308" s="2">
        <f t="shared" si="24"/>
        <v>39783</v>
      </c>
      <c r="C308" s="2">
        <f t="shared" si="25"/>
        <v>0.8270833333333334</v>
      </c>
      <c r="D308">
        <f t="shared" si="26"/>
        <v>5.235675</v>
      </c>
      <c r="E308">
        <f t="shared" si="27"/>
        <v>-23.873380555555556</v>
      </c>
      <c r="F308">
        <f t="shared" si="28"/>
        <v>1.003045</v>
      </c>
      <c r="G308">
        <f t="shared" si="29"/>
        <v>-4.15</v>
      </c>
    </row>
    <row r="309" spans="1:7" ht="15">
      <c r="A309" s="1" t="s">
        <v>470</v>
      </c>
      <c r="B309" s="2">
        <f t="shared" si="24"/>
        <v>39783</v>
      </c>
      <c r="C309" s="2">
        <f t="shared" si="25"/>
        <v>0.8277777777777778</v>
      </c>
      <c r="D309">
        <f t="shared" si="26"/>
        <v>5.252330555555556</v>
      </c>
      <c r="E309">
        <f t="shared" si="27"/>
        <v>-23.87324166666667</v>
      </c>
      <c r="F309">
        <f t="shared" si="28"/>
        <v>1.003041</v>
      </c>
      <c r="G309">
        <f t="shared" si="29"/>
        <v>-4.15</v>
      </c>
    </row>
    <row r="310" spans="1:7" ht="15">
      <c r="A310" s="1" t="s">
        <v>471</v>
      </c>
      <c r="B310" s="2">
        <f t="shared" si="24"/>
        <v>39783</v>
      </c>
      <c r="C310" s="2">
        <f t="shared" si="25"/>
        <v>0.8284722222222222</v>
      </c>
      <c r="D310">
        <f t="shared" si="26"/>
        <v>5.268983333333333</v>
      </c>
      <c r="E310">
        <f t="shared" si="27"/>
        <v>-23.8731</v>
      </c>
      <c r="F310">
        <f t="shared" si="28"/>
        <v>1.003036</v>
      </c>
      <c r="G310">
        <f t="shared" si="29"/>
        <v>-4.15</v>
      </c>
    </row>
    <row r="311" spans="1:7" ht="15">
      <c r="A311" s="1" t="s">
        <v>472</v>
      </c>
      <c r="B311" s="2">
        <f t="shared" si="24"/>
        <v>39783</v>
      </c>
      <c r="C311" s="2">
        <f t="shared" si="25"/>
        <v>0.8291666666666666</v>
      </c>
      <c r="D311">
        <f t="shared" si="26"/>
        <v>5.285638888888888</v>
      </c>
      <c r="E311">
        <f t="shared" si="27"/>
        <v>-23.872961111111113</v>
      </c>
      <c r="F311">
        <f t="shared" si="28"/>
        <v>1.003031</v>
      </c>
      <c r="G311">
        <f t="shared" si="29"/>
        <v>-4.15</v>
      </c>
    </row>
    <row r="312" spans="1:7" ht="15">
      <c r="A312" s="1" t="s">
        <v>473</v>
      </c>
      <c r="B312" s="2">
        <f t="shared" si="24"/>
        <v>39783</v>
      </c>
      <c r="C312" s="2">
        <f t="shared" si="25"/>
        <v>0.8298611111111112</v>
      </c>
      <c r="D312">
        <f t="shared" si="26"/>
        <v>5.302291666666666</v>
      </c>
      <c r="E312">
        <f t="shared" si="27"/>
        <v>-23.872819444444445</v>
      </c>
      <c r="F312">
        <f t="shared" si="28"/>
        <v>1.003027</v>
      </c>
      <c r="G312">
        <f t="shared" si="29"/>
        <v>-4.15</v>
      </c>
    </row>
    <row r="313" spans="1:7" ht="15">
      <c r="A313" s="1" t="s">
        <v>474</v>
      </c>
      <c r="B313" s="2">
        <f t="shared" si="24"/>
        <v>39783</v>
      </c>
      <c r="C313" s="2">
        <f t="shared" si="25"/>
        <v>0.8305555555555556</v>
      </c>
      <c r="D313">
        <f t="shared" si="26"/>
        <v>5.318944444444444</v>
      </c>
      <c r="E313">
        <f t="shared" si="27"/>
        <v>-23.872680555555554</v>
      </c>
      <c r="F313">
        <f t="shared" si="28"/>
        <v>1.003022</v>
      </c>
      <c r="G313">
        <f t="shared" si="29"/>
        <v>-4.15</v>
      </c>
    </row>
    <row r="314" spans="1:7" ht="15">
      <c r="A314" s="1" t="s">
        <v>475</v>
      </c>
      <c r="B314" s="2">
        <f t="shared" si="24"/>
        <v>39783</v>
      </c>
      <c r="C314" s="2">
        <f t="shared" si="25"/>
        <v>0.8312499999999999</v>
      </c>
      <c r="D314">
        <f t="shared" si="26"/>
        <v>5.3355999999999995</v>
      </c>
      <c r="E314">
        <f t="shared" si="27"/>
        <v>-23.87253888888889</v>
      </c>
      <c r="F314">
        <f t="shared" si="28"/>
        <v>1.003017</v>
      </c>
      <c r="G314">
        <f t="shared" si="29"/>
        <v>-4.15</v>
      </c>
    </row>
    <row r="315" spans="1:7" ht="15">
      <c r="A315" s="1" t="s">
        <v>476</v>
      </c>
      <c r="B315" s="2">
        <f t="shared" si="24"/>
        <v>39783</v>
      </c>
      <c r="C315" s="2">
        <f t="shared" si="25"/>
        <v>0.8319444444444444</v>
      </c>
      <c r="D315">
        <f t="shared" si="26"/>
        <v>5.352252777777777</v>
      </c>
      <c r="E315">
        <f t="shared" si="27"/>
        <v>-23.8724</v>
      </c>
      <c r="F315">
        <f t="shared" si="28"/>
        <v>1.003013</v>
      </c>
      <c r="G315">
        <f t="shared" si="29"/>
        <v>-4.15</v>
      </c>
    </row>
    <row r="316" spans="1:7" ht="15">
      <c r="A316" s="1" t="s">
        <v>477</v>
      </c>
      <c r="B316" s="2">
        <f t="shared" si="24"/>
        <v>39783</v>
      </c>
      <c r="C316" s="2">
        <f t="shared" si="25"/>
        <v>0.8326388888888889</v>
      </c>
      <c r="D316">
        <f t="shared" si="26"/>
        <v>5.368905555555555</v>
      </c>
      <c r="E316">
        <f t="shared" si="27"/>
        <v>-23.872258333333335</v>
      </c>
      <c r="F316">
        <f t="shared" si="28"/>
        <v>1.003008</v>
      </c>
      <c r="G316">
        <f t="shared" si="29"/>
        <v>-4.15</v>
      </c>
    </row>
    <row r="317" spans="1:7" ht="15">
      <c r="A317" s="1" t="s">
        <v>478</v>
      </c>
      <c r="B317" s="2">
        <f t="shared" si="24"/>
        <v>39783</v>
      </c>
      <c r="C317" s="2">
        <f t="shared" si="25"/>
        <v>0.8333333333333334</v>
      </c>
      <c r="D317">
        <f t="shared" si="26"/>
        <v>5.3855611111111115</v>
      </c>
      <c r="E317">
        <f t="shared" si="27"/>
        <v>-23.872119444444444</v>
      </c>
      <c r="F317">
        <f t="shared" si="28"/>
        <v>1.003003</v>
      </c>
      <c r="G317">
        <f t="shared" si="29"/>
        <v>-4.15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A1">
      <selection activeCell="I9" sqref="I9"/>
    </sheetView>
  </sheetViews>
  <sheetFormatPr defaultColWidth="12" defaultRowHeight="12.75"/>
  <sheetData>
    <row r="1" spans="1:8" ht="12.75">
      <c r="A1" s="6"/>
      <c r="B1" s="6"/>
      <c r="C1" s="142" t="s">
        <v>384</v>
      </c>
      <c r="D1" s="142"/>
      <c r="E1" s="142" t="s">
        <v>397</v>
      </c>
      <c r="F1" s="142"/>
      <c r="G1" s="5"/>
      <c r="H1" s="5"/>
    </row>
    <row r="2" spans="1:2" ht="12.75">
      <c r="A2" s="2"/>
      <c r="B2" s="2"/>
    </row>
    <row r="3" spans="1:8" ht="12.75">
      <c r="A3" s="6" t="s">
        <v>910</v>
      </c>
      <c r="B3" s="6"/>
      <c r="C3" s="5" t="s">
        <v>772</v>
      </c>
      <c r="D3" s="5" t="s">
        <v>773</v>
      </c>
      <c r="E3" s="5" t="s">
        <v>772</v>
      </c>
      <c r="F3" s="5" t="s">
        <v>773</v>
      </c>
      <c r="G3" s="5"/>
      <c r="H3" s="5"/>
    </row>
    <row r="4" spans="1:8" ht="12.75">
      <c r="A4" s="7"/>
      <c r="B4" s="7"/>
      <c r="C4" s="4"/>
      <c r="D4" s="4"/>
      <c r="E4" s="4"/>
      <c r="F4" s="4"/>
      <c r="G4" s="4"/>
      <c r="H4" s="4"/>
    </row>
    <row r="5" spans="1:2" ht="12.75">
      <c r="A5" s="2"/>
      <c r="B5" s="2"/>
    </row>
    <row r="6" spans="1:2" ht="12.75">
      <c r="A6" s="2"/>
      <c r="B6" s="2"/>
    </row>
    <row r="7" spans="1:22" ht="12.75">
      <c r="A7" s="2">
        <v>39781</v>
      </c>
      <c r="B7" s="51">
        <f>A7/365.264462809917+1900</f>
        <v>2008.9101296468086</v>
      </c>
      <c r="C7" s="10">
        <v>289.46388780555554</v>
      </c>
      <c r="D7" s="9">
        <v>-2.3835753055555555</v>
      </c>
      <c r="E7" s="10">
        <v>291.7762340833333</v>
      </c>
      <c r="F7" s="9">
        <v>-0.3756696944444444</v>
      </c>
      <c r="G7" s="9">
        <f>C7-E7</f>
        <v>-2.312346277777749</v>
      </c>
      <c r="H7" s="9">
        <f>DEGREES(ACOS(SIN(RADIANS(D7))*SIN(RADIANS(F7))+COS(RADIANS(D7))*COS(RADIANS(F7))*COS(RADIANS(C7-E7))))</f>
        <v>3.061859305493509</v>
      </c>
      <c r="I7" s="10"/>
      <c r="J7" s="9"/>
      <c r="K7" s="10"/>
      <c r="L7" s="9"/>
      <c r="N7" s="10"/>
      <c r="O7" s="10"/>
      <c r="P7" s="10"/>
      <c r="Q7" s="10"/>
      <c r="R7" s="10"/>
      <c r="U7" s="10" t="e">
        <f>(I7-#REF!)+IF(ABS(I7-#REF!)&gt;180,-360,0)*IF((I7-#REF!)&gt;0,1,-1)</f>
        <v>#REF!</v>
      </c>
      <c r="V7" s="10" t="e">
        <f>(K7-#REF!)+IF(ABS(K7-#REF!)&gt;180,-360,0)*IF((K7-#REF!)&gt;0,1,-1)</f>
        <v>#REF!</v>
      </c>
    </row>
    <row r="8" spans="1:8" ht="12.75">
      <c r="A8" s="2">
        <v>39782</v>
      </c>
      <c r="B8" s="51">
        <f>A8/365.264462809917+1900</f>
        <v>2008.9128673891894</v>
      </c>
      <c r="C8" s="10">
        <v>290.6434077777778</v>
      </c>
      <c r="D8" s="9">
        <v>-2.3879413333333335</v>
      </c>
      <c r="E8" s="10">
        <v>291.97579702777773</v>
      </c>
      <c r="F8" s="9">
        <v>-0.37657552777777775</v>
      </c>
      <c r="G8" s="9">
        <f>C8-E8</f>
        <v>-1.3323892499999488</v>
      </c>
      <c r="H8" s="9">
        <f>DEGREES(ACOS(SIN(RADIANS(D8))*SIN(RADIANS(F8))+COS(RADIANS(D8))*COS(RADIANS(F8))*COS(RADIANS(C8-E8))))</f>
        <v>2.41239257048773</v>
      </c>
    </row>
    <row r="9" spans="1:9" ht="12.75">
      <c r="A9" s="2">
        <v>39783</v>
      </c>
      <c r="B9" s="51">
        <f>A9/365.264462809917+1900</f>
        <v>2008.9156051315701</v>
      </c>
      <c r="C9" s="10">
        <v>291.82148469444445</v>
      </c>
      <c r="D9" s="9">
        <v>-2.390553222222222</v>
      </c>
      <c r="E9" s="10">
        <v>292.1767021666667</v>
      </c>
      <c r="F9" s="9">
        <v>-0.37748688888888887</v>
      </c>
      <c r="G9" s="9">
        <f>C9-E9</f>
        <v>-0.3552174722222503</v>
      </c>
      <c r="H9" s="9">
        <f>DEGREES(ACOS(SIN(RADIANS(D9))*SIN(RADIANS(F9))+COS(RADIANS(D9))*COS(RADIANS(F9))*COS(RADIANS(C9-E9))))</f>
        <v>2.044145031069023</v>
      </c>
      <c r="I9" s="114">
        <f>-0.5*(H10-H8)/(H10+H8-2*H9)</f>
        <v>0.3562204888487087</v>
      </c>
    </row>
    <row r="10" spans="1:8" ht="12.75">
      <c r="A10" s="2">
        <v>39784</v>
      </c>
      <c r="B10" s="51">
        <f>A10/365.264462809917+1900</f>
        <v>2008.918342873951</v>
      </c>
      <c r="C10" s="10">
        <v>292.9980572777778</v>
      </c>
      <c r="D10" s="9">
        <v>-2.391385861111111</v>
      </c>
      <c r="E10" s="10">
        <v>292.37892061111114</v>
      </c>
      <c r="F10" s="9">
        <v>-0.3784041944444444</v>
      </c>
      <c r="G10" s="9">
        <f>C10-E10</f>
        <v>0.619136666666634</v>
      </c>
      <c r="H10" s="9">
        <f>DEGREES(ACOS(SIN(RADIANS(D10))*SIN(RADIANS(F10))+COS(RADIANS(D10))*COS(RADIANS(F10))*COS(RADIANS(C10-E10))))</f>
        <v>2.105982433805648</v>
      </c>
    </row>
    <row r="11" spans="1:256" ht="12.75">
      <c r="A11" s="2">
        <v>39785</v>
      </c>
      <c r="B11" s="51">
        <f>A11/365.264462809917+1900</f>
        <v>2008.9210806163314</v>
      </c>
      <c r="C11" s="10">
        <v>294.17306180555556</v>
      </c>
      <c r="D11" s="9">
        <v>-2.39041475</v>
      </c>
      <c r="E11" s="10">
        <v>292.58242344444443</v>
      </c>
      <c r="F11" s="9">
        <v>-0.3793278611111111</v>
      </c>
      <c r="G11" s="9">
        <f>C11-E11</f>
        <v>1.5906383611111323</v>
      </c>
      <c r="H11" s="9">
        <f>DEGREES(ACOS(SIN(RADIANS(D11))*SIN(RADIANS(F11))+COS(RADIANS(D11))*COS(RADIANS(F11))*COS(RADIANS(C11-E11))))</f>
        <v>2.5637595138266334</v>
      </c>
      <c r="I11" s="2"/>
      <c r="J11" s="51"/>
      <c r="K11" s="10"/>
      <c r="T11" s="9">
        <v>-7.294444444444445E-05</v>
      </c>
      <c r="U11" s="10">
        <v>308.5630771944445</v>
      </c>
      <c r="V11" s="9">
        <v>-0.21292022222222223</v>
      </c>
      <c r="W11" s="10">
        <v>255.2608433611111</v>
      </c>
      <c r="X11" s="9">
        <v>-1.3159042222222224</v>
      </c>
      <c r="Y11" s="10">
        <v>294.17306180555556</v>
      </c>
      <c r="Z11" s="9">
        <v>-2.39041475</v>
      </c>
      <c r="AA11">
        <v>252.02931830555556</v>
      </c>
      <c r="AB11">
        <v>-0.43485586111111113</v>
      </c>
      <c r="AC11" s="10">
        <v>292.58242344444443</v>
      </c>
      <c r="AD11" s="9">
        <v>-0.3793278611111111</v>
      </c>
      <c r="AE11" s="10">
        <v>171.01553925</v>
      </c>
      <c r="AF11">
        <v>1.917976583333333</v>
      </c>
      <c r="AG11" s="2">
        <v>39785</v>
      </c>
      <c r="AH11" s="51">
        <f>AG11/365.264462809917+1900</f>
        <v>2008.9210806163314</v>
      </c>
      <c r="AI11" s="10">
        <v>251.19509791666667</v>
      </c>
      <c r="AJ11" s="9">
        <v>-7.294444444444445E-05</v>
      </c>
      <c r="AK11" s="10">
        <v>308.5630771944445</v>
      </c>
      <c r="AL11" s="9">
        <v>-0.21292022222222223</v>
      </c>
      <c r="AM11" s="10">
        <v>255.2608433611111</v>
      </c>
      <c r="AN11" s="9">
        <v>-1.3159042222222224</v>
      </c>
      <c r="AO11" s="10">
        <v>294.17306180555556</v>
      </c>
      <c r="AP11" s="9">
        <v>-2.39041475</v>
      </c>
      <c r="AQ11">
        <v>252.02931830555556</v>
      </c>
      <c r="AR11">
        <v>-0.43485586111111113</v>
      </c>
      <c r="AS11" s="10">
        <v>292.58242344444443</v>
      </c>
      <c r="AT11" s="9">
        <v>-0.3793278611111111</v>
      </c>
      <c r="AU11" s="10">
        <v>171.01553925</v>
      </c>
      <c r="AV11">
        <v>1.917976583333333</v>
      </c>
      <c r="AW11" s="2">
        <v>39785</v>
      </c>
      <c r="AX11" s="51">
        <f>AW11/365.264462809917+1900</f>
        <v>2008.9210806163314</v>
      </c>
      <c r="AY11" s="10">
        <v>251.19509791666667</v>
      </c>
      <c r="AZ11" s="9">
        <v>-7.294444444444445E-05</v>
      </c>
      <c r="BA11" s="10">
        <v>308.5630771944445</v>
      </c>
      <c r="BB11" s="9">
        <v>-0.21292022222222223</v>
      </c>
      <c r="BC11" s="10">
        <v>255.2608433611111</v>
      </c>
      <c r="BD11" s="9">
        <v>-1.3159042222222224</v>
      </c>
      <c r="BE11" s="10">
        <v>294.17306180555556</v>
      </c>
      <c r="BF11" s="9">
        <v>-2.39041475</v>
      </c>
      <c r="BG11">
        <v>252.02931830555556</v>
      </c>
      <c r="BH11">
        <v>-0.43485586111111113</v>
      </c>
      <c r="BI11" s="10">
        <v>292.58242344444443</v>
      </c>
      <c r="BJ11" s="9">
        <v>-0.3793278611111111</v>
      </c>
      <c r="BK11" s="10">
        <v>171.01553925</v>
      </c>
      <c r="BL11">
        <v>1.917976583333333</v>
      </c>
      <c r="BM11" s="2">
        <v>39785</v>
      </c>
      <c r="BN11" s="51">
        <f>BM11/365.264462809917+1900</f>
        <v>2008.9210806163314</v>
      </c>
      <c r="BO11" s="10">
        <v>251.19509791666667</v>
      </c>
      <c r="BP11" s="9">
        <v>-7.294444444444445E-05</v>
      </c>
      <c r="BQ11" s="10">
        <v>308.5630771944445</v>
      </c>
      <c r="BR11" s="9">
        <v>-0.21292022222222223</v>
      </c>
      <c r="BS11" s="10">
        <v>255.2608433611111</v>
      </c>
      <c r="BT11" s="9">
        <v>-1.3159042222222224</v>
      </c>
      <c r="BU11" s="10">
        <v>294.17306180555556</v>
      </c>
      <c r="BV11" s="9">
        <v>-2.39041475</v>
      </c>
      <c r="BW11">
        <v>252.02931830555556</v>
      </c>
      <c r="BX11">
        <v>-0.43485586111111113</v>
      </c>
      <c r="BY11" s="10">
        <v>292.58242344444443</v>
      </c>
      <c r="BZ11" s="9">
        <v>-0.3793278611111111</v>
      </c>
      <c r="CA11" s="10">
        <v>171.01553925</v>
      </c>
      <c r="CB11">
        <v>1.917976583333333</v>
      </c>
      <c r="CC11" s="2">
        <v>39785</v>
      </c>
      <c r="CD11" s="51">
        <f>CC11/365.264462809917+1900</f>
        <v>2008.9210806163314</v>
      </c>
      <c r="CE11" s="10">
        <v>251.19509791666667</v>
      </c>
      <c r="CF11" s="9">
        <v>-7.294444444444445E-05</v>
      </c>
      <c r="CG11" s="10">
        <v>308.5630771944445</v>
      </c>
      <c r="CH11" s="9">
        <v>-0.21292022222222223</v>
      </c>
      <c r="CI11" s="10">
        <v>255.2608433611111</v>
      </c>
      <c r="CJ11" s="9">
        <v>-1.3159042222222224</v>
      </c>
      <c r="CK11" s="10">
        <v>294.17306180555556</v>
      </c>
      <c r="CL11" s="9">
        <v>-2.39041475</v>
      </c>
      <c r="CM11">
        <v>252.02931830555556</v>
      </c>
      <c r="CN11">
        <v>-0.43485586111111113</v>
      </c>
      <c r="CO11" s="10">
        <v>292.58242344444443</v>
      </c>
      <c r="CP11" s="9">
        <v>-0.3793278611111111</v>
      </c>
      <c r="CQ11" s="10">
        <v>171.01553925</v>
      </c>
      <c r="CR11">
        <v>1.917976583333333</v>
      </c>
      <c r="CS11" s="2">
        <v>39785</v>
      </c>
      <c r="CT11" s="51">
        <f>CS11/365.264462809917+1900</f>
        <v>2008.9210806163314</v>
      </c>
      <c r="CU11" s="10">
        <v>251.19509791666667</v>
      </c>
      <c r="CV11" s="9">
        <v>-7.294444444444445E-05</v>
      </c>
      <c r="CW11" s="10">
        <v>308.5630771944445</v>
      </c>
      <c r="CX11" s="9">
        <v>-0.21292022222222223</v>
      </c>
      <c r="CY11" s="10">
        <v>255.2608433611111</v>
      </c>
      <c r="CZ11" s="9">
        <v>-1.3159042222222224</v>
      </c>
      <c r="DA11" s="10">
        <v>294.17306180555556</v>
      </c>
      <c r="DB11" s="9">
        <v>-2.39041475</v>
      </c>
      <c r="DC11">
        <v>252.02931830555556</v>
      </c>
      <c r="DD11">
        <v>-0.43485586111111113</v>
      </c>
      <c r="DE11" s="10">
        <v>292.58242344444443</v>
      </c>
      <c r="DF11" s="9">
        <v>-0.3793278611111111</v>
      </c>
      <c r="DG11" s="10">
        <v>171.01553925</v>
      </c>
      <c r="DH11">
        <v>1.917976583333333</v>
      </c>
      <c r="DI11" s="2">
        <v>39785</v>
      </c>
      <c r="DJ11" s="51">
        <f>DI11/365.264462809917+1900</f>
        <v>2008.9210806163314</v>
      </c>
      <c r="DK11" s="10">
        <v>251.19509791666667</v>
      </c>
      <c r="DL11" s="9">
        <v>-7.294444444444445E-05</v>
      </c>
      <c r="DM11" s="10">
        <v>308.5630771944445</v>
      </c>
      <c r="DN11" s="9">
        <v>-0.21292022222222223</v>
      </c>
      <c r="DO11" s="10">
        <v>255.2608433611111</v>
      </c>
      <c r="DP11" s="9">
        <v>-1.3159042222222224</v>
      </c>
      <c r="DQ11" s="10">
        <v>294.17306180555556</v>
      </c>
      <c r="DR11" s="9">
        <v>-2.39041475</v>
      </c>
      <c r="DS11">
        <v>252.02931830555556</v>
      </c>
      <c r="DT11">
        <v>-0.43485586111111113</v>
      </c>
      <c r="DU11" s="10">
        <v>292.58242344444443</v>
      </c>
      <c r="DV11" s="9">
        <v>-0.3793278611111111</v>
      </c>
      <c r="DW11" s="10">
        <v>171.01553925</v>
      </c>
      <c r="DX11">
        <v>1.917976583333333</v>
      </c>
      <c r="DY11" s="2">
        <v>39785</v>
      </c>
      <c r="DZ11" s="51">
        <f>DY11/365.264462809917+1900</f>
        <v>2008.9210806163314</v>
      </c>
      <c r="EA11" s="10">
        <v>251.19509791666667</v>
      </c>
      <c r="EB11" s="9">
        <v>-7.294444444444445E-05</v>
      </c>
      <c r="EC11" s="10">
        <v>308.5630771944445</v>
      </c>
      <c r="ED11" s="9">
        <v>-0.21292022222222223</v>
      </c>
      <c r="EE11" s="10">
        <v>255.2608433611111</v>
      </c>
      <c r="EF11" s="9">
        <v>-1.3159042222222224</v>
      </c>
      <c r="EG11" s="10">
        <v>294.17306180555556</v>
      </c>
      <c r="EH11" s="9">
        <v>-2.39041475</v>
      </c>
      <c r="EI11">
        <v>252.02931830555556</v>
      </c>
      <c r="EJ11">
        <v>-0.43485586111111113</v>
      </c>
      <c r="EK11" s="10">
        <v>292.58242344444443</v>
      </c>
      <c r="EL11" s="9">
        <v>-0.3793278611111111</v>
      </c>
      <c r="EM11" s="10">
        <v>171.01553925</v>
      </c>
      <c r="EN11">
        <v>1.917976583333333</v>
      </c>
      <c r="EO11" s="2">
        <v>39785</v>
      </c>
      <c r="EP11" s="51">
        <f>EO11/365.264462809917+1900</f>
        <v>2008.9210806163314</v>
      </c>
      <c r="EQ11" s="10">
        <v>251.19509791666667</v>
      </c>
      <c r="ER11" s="9">
        <v>-7.294444444444445E-05</v>
      </c>
      <c r="ES11" s="10">
        <v>308.5630771944445</v>
      </c>
      <c r="ET11" s="9">
        <v>-0.21292022222222223</v>
      </c>
      <c r="EU11" s="10">
        <v>255.2608433611111</v>
      </c>
      <c r="EV11" s="9">
        <v>-1.3159042222222224</v>
      </c>
      <c r="EW11" s="10">
        <v>294.17306180555556</v>
      </c>
      <c r="EX11" s="9">
        <v>-2.39041475</v>
      </c>
      <c r="EY11">
        <v>252.02931830555556</v>
      </c>
      <c r="EZ11">
        <v>-0.43485586111111113</v>
      </c>
      <c r="FA11" s="10">
        <v>292.58242344444443</v>
      </c>
      <c r="FB11" s="9">
        <v>-0.3793278611111111</v>
      </c>
      <c r="FC11" s="10">
        <v>171.01553925</v>
      </c>
      <c r="FD11">
        <v>1.917976583333333</v>
      </c>
      <c r="FE11" s="2">
        <v>39785</v>
      </c>
      <c r="FF11" s="51">
        <f>FE11/365.264462809917+1900</f>
        <v>2008.9210806163314</v>
      </c>
      <c r="FG11" s="10">
        <v>251.19509791666667</v>
      </c>
      <c r="FH11" s="9">
        <v>-7.294444444444445E-05</v>
      </c>
      <c r="FI11" s="10">
        <v>308.5630771944445</v>
      </c>
      <c r="FJ11" s="9">
        <v>-0.21292022222222223</v>
      </c>
      <c r="FK11" s="10">
        <v>255.2608433611111</v>
      </c>
      <c r="FL11" s="9">
        <v>-1.3159042222222224</v>
      </c>
      <c r="FM11" s="10">
        <v>294.17306180555556</v>
      </c>
      <c r="FN11" s="9">
        <v>-2.39041475</v>
      </c>
      <c r="FO11">
        <v>252.02931830555556</v>
      </c>
      <c r="FP11">
        <v>-0.43485586111111113</v>
      </c>
      <c r="FQ11" s="10">
        <v>292.58242344444443</v>
      </c>
      <c r="FR11" s="9">
        <v>-0.3793278611111111</v>
      </c>
      <c r="FS11" s="10">
        <v>171.01553925</v>
      </c>
      <c r="FT11">
        <v>1.917976583333333</v>
      </c>
      <c r="FU11" s="2">
        <v>39785</v>
      </c>
      <c r="FV11" s="51">
        <f>FU11/365.264462809917+1900</f>
        <v>2008.9210806163314</v>
      </c>
      <c r="FW11" s="10">
        <v>251.19509791666667</v>
      </c>
      <c r="FX11" s="9">
        <v>-7.294444444444445E-05</v>
      </c>
      <c r="FY11" s="10">
        <v>308.5630771944445</v>
      </c>
      <c r="FZ11" s="9">
        <v>-0.21292022222222223</v>
      </c>
      <c r="GA11" s="10">
        <v>255.2608433611111</v>
      </c>
      <c r="GB11" s="9">
        <v>-1.3159042222222224</v>
      </c>
      <c r="GC11" s="10">
        <v>294.17306180555556</v>
      </c>
      <c r="GD11" s="9">
        <v>-2.39041475</v>
      </c>
      <c r="GE11">
        <v>252.02931830555556</v>
      </c>
      <c r="GF11">
        <v>-0.43485586111111113</v>
      </c>
      <c r="GG11" s="10">
        <v>292.58242344444443</v>
      </c>
      <c r="GH11" s="9">
        <v>-0.3793278611111111</v>
      </c>
      <c r="GI11" s="10">
        <v>171.01553925</v>
      </c>
      <c r="GJ11">
        <v>1.917976583333333</v>
      </c>
      <c r="GK11" s="2">
        <v>39785</v>
      </c>
      <c r="GL11" s="51">
        <f>GK11/365.264462809917+1900</f>
        <v>2008.9210806163314</v>
      </c>
      <c r="GM11" s="10">
        <v>251.19509791666667</v>
      </c>
      <c r="GN11" s="9">
        <v>-7.294444444444445E-05</v>
      </c>
      <c r="GO11" s="10">
        <v>308.5630771944445</v>
      </c>
      <c r="GP11" s="9">
        <v>-0.21292022222222223</v>
      </c>
      <c r="GQ11" s="10">
        <v>255.2608433611111</v>
      </c>
      <c r="GR11" s="9">
        <v>-1.3159042222222224</v>
      </c>
      <c r="GS11" s="10">
        <v>294.17306180555556</v>
      </c>
      <c r="GT11" s="9">
        <v>-2.39041475</v>
      </c>
      <c r="GU11">
        <v>252.02931830555556</v>
      </c>
      <c r="GV11">
        <v>-0.43485586111111113</v>
      </c>
      <c r="GW11" s="10">
        <v>292.58242344444443</v>
      </c>
      <c r="GX11" s="9">
        <v>-0.3793278611111111</v>
      </c>
      <c r="GY11" s="10">
        <v>171.01553925</v>
      </c>
      <c r="GZ11">
        <v>1.917976583333333</v>
      </c>
      <c r="HA11" s="2">
        <v>39785</v>
      </c>
      <c r="HB11" s="51">
        <f>HA11/365.264462809917+1900</f>
        <v>2008.9210806163314</v>
      </c>
      <c r="HC11" s="10">
        <v>251.19509791666667</v>
      </c>
      <c r="HD11" s="9">
        <v>-7.294444444444445E-05</v>
      </c>
      <c r="HE11" s="10">
        <v>308.5630771944445</v>
      </c>
      <c r="HF11" s="9">
        <v>-0.21292022222222223</v>
      </c>
      <c r="HG11" s="10">
        <v>255.2608433611111</v>
      </c>
      <c r="HH11" s="9">
        <v>-1.3159042222222224</v>
      </c>
      <c r="HI11" s="10">
        <v>294.17306180555556</v>
      </c>
      <c r="HJ11" s="9">
        <v>-2.39041475</v>
      </c>
      <c r="HK11">
        <v>252.02931830555556</v>
      </c>
      <c r="HL11">
        <v>-0.43485586111111113</v>
      </c>
      <c r="HM11" s="10">
        <v>292.58242344444443</v>
      </c>
      <c r="HN11" s="9">
        <v>-0.3793278611111111</v>
      </c>
      <c r="HO11" s="10">
        <v>171.01553925</v>
      </c>
      <c r="HP11">
        <v>1.917976583333333</v>
      </c>
      <c r="HQ11" s="2">
        <v>39785</v>
      </c>
      <c r="HR11" s="51">
        <f>HQ11/365.264462809917+1900</f>
        <v>2008.9210806163314</v>
      </c>
      <c r="HS11" s="10">
        <v>251.19509791666667</v>
      </c>
      <c r="HT11" s="9">
        <v>-7.294444444444445E-05</v>
      </c>
      <c r="HU11" s="10">
        <v>308.5630771944445</v>
      </c>
      <c r="HV11" s="9">
        <v>-0.21292022222222223</v>
      </c>
      <c r="HW11" s="10">
        <v>255.2608433611111</v>
      </c>
      <c r="HX11" s="9">
        <v>-1.3159042222222224</v>
      </c>
      <c r="HY11" s="10">
        <v>294.17306180555556</v>
      </c>
      <c r="HZ11" s="9">
        <v>-2.39041475</v>
      </c>
      <c r="IA11">
        <v>252.02931830555556</v>
      </c>
      <c r="IB11">
        <v>-0.43485586111111113</v>
      </c>
      <c r="IC11" s="10">
        <v>292.58242344444443</v>
      </c>
      <c r="ID11" s="9">
        <v>-0.3793278611111111</v>
      </c>
      <c r="IE11" s="10">
        <v>171.01553925</v>
      </c>
      <c r="IF11">
        <v>1.917976583333333</v>
      </c>
      <c r="IG11" s="2">
        <v>39785</v>
      </c>
      <c r="IH11" s="51">
        <f>IG11/365.264462809917+1900</f>
        <v>2008.9210806163314</v>
      </c>
      <c r="II11" s="10">
        <v>251.19509791666667</v>
      </c>
      <c r="IJ11" s="9">
        <v>-7.294444444444445E-05</v>
      </c>
      <c r="IK11" s="10">
        <v>308.5630771944445</v>
      </c>
      <c r="IL11" s="9">
        <v>-0.21292022222222223</v>
      </c>
      <c r="IM11" s="10">
        <v>255.2608433611111</v>
      </c>
      <c r="IN11" s="9">
        <v>-1.3159042222222224</v>
      </c>
      <c r="IO11" s="10">
        <v>294.17306180555556</v>
      </c>
      <c r="IP11" s="9">
        <v>-2.39041475</v>
      </c>
      <c r="IQ11">
        <v>252.02931830555556</v>
      </c>
      <c r="IR11">
        <v>-0.43485586111111113</v>
      </c>
      <c r="IS11" s="10">
        <v>292.58242344444443</v>
      </c>
      <c r="IT11" s="9">
        <v>-0.3793278611111111</v>
      </c>
      <c r="IU11" s="10">
        <v>171.01553925</v>
      </c>
      <c r="IV11">
        <v>1.917976583333333</v>
      </c>
    </row>
  </sheetData>
  <mergeCells count="2">
    <mergeCell ref="E1:F1"/>
    <mergeCell ref="C1:D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cp:lastPrinted>2008-06-21T11:37:52Z</cp:lastPrinted>
  <dcterms:created xsi:type="dcterms:W3CDTF">2006-09-05T09:42:10Z</dcterms:created>
  <dcterms:modified xsi:type="dcterms:W3CDTF">2008-11-05T17:13:37Z</dcterms:modified>
  <cp:category/>
  <cp:version/>
  <cp:contentType/>
  <cp:contentStatus/>
</cp:coreProperties>
</file>